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đelko\Desktop\"/>
    </mc:Choice>
  </mc:AlternateContent>
  <xr:revisionPtr revIDLastSave="0" documentId="8_{50F7A83E-CBBA-429A-98E0-433F08D1323C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26" i="7"/>
  <c r="F25" i="7" s="1"/>
  <c r="C31" i="8"/>
  <c r="E27" i="3"/>
  <c r="F43" i="7" l="1"/>
  <c r="F9" i="7"/>
  <c r="F8" i="7" s="1"/>
  <c r="E11" i="3" l="1"/>
  <c r="E10" i="3" s="1"/>
  <c r="D11" i="3" l="1"/>
  <c r="D10" i="3" s="1"/>
  <c r="E43" i="7"/>
  <c r="E14" i="7"/>
  <c r="E9" i="7"/>
  <c r="E26" i="7"/>
  <c r="E25" i="7" s="1"/>
  <c r="E8" i="7" l="1"/>
  <c r="E7" i="7" s="1"/>
  <c r="B38" i="8" l="1"/>
  <c r="B31" i="8" s="1"/>
  <c r="B17" i="8"/>
  <c r="B10" i="8" s="1"/>
  <c r="F8" i="10" l="1"/>
  <c r="D33" i="3" l="1"/>
  <c r="D27" i="3"/>
  <c r="D26" i="3" s="1"/>
  <c r="F35" i="7" l="1"/>
  <c r="F34" i="7" s="1"/>
  <c r="C38" i="8"/>
  <c r="C17" i="8"/>
  <c r="C10" i="8" s="1"/>
  <c r="E26" i="3"/>
  <c r="H26" i="7"/>
  <c r="H25" i="7" s="1"/>
  <c r="I26" i="7"/>
  <c r="I25" i="7" s="1"/>
  <c r="H9" i="7"/>
  <c r="H8" i="7" s="1"/>
  <c r="I9" i="7"/>
  <c r="I8" i="7" s="1"/>
  <c r="E11" i="5"/>
  <c r="F11" i="5"/>
  <c r="G35" i="7"/>
  <c r="G34" i="7" s="1"/>
  <c r="G26" i="7"/>
  <c r="G25" i="7" s="1"/>
  <c r="G9" i="7"/>
  <c r="G8" i="7" s="1"/>
  <c r="G7" i="7" l="1"/>
  <c r="I7" i="7"/>
  <c r="H7" i="7"/>
  <c r="D11" i="5" l="1"/>
  <c r="E38" i="8"/>
  <c r="E31" i="8" s="1"/>
  <c r="F38" i="8"/>
  <c r="F31" i="8" s="1"/>
  <c r="D38" i="8"/>
  <c r="D31" i="8" s="1"/>
  <c r="E17" i="8"/>
  <c r="E10" i="8" s="1"/>
  <c r="F17" i="8"/>
  <c r="F10" i="8"/>
  <c r="D17" i="8"/>
  <c r="D10" i="8" s="1"/>
  <c r="H27" i="3" l="1"/>
  <c r="G27" i="3"/>
  <c r="G11" i="3"/>
  <c r="H11" i="3"/>
  <c r="F11" i="3"/>
  <c r="F10" i="3" s="1"/>
  <c r="F27" i="3" l="1"/>
  <c r="F26" i="3" s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14" i="10" l="1"/>
  <c r="G14" i="10"/>
  <c r="J14" i="10"/>
  <c r="I14" i="10"/>
  <c r="I22" i="10" s="1"/>
  <c r="I28" i="10" s="1"/>
  <c r="I29" i="10" s="1"/>
  <c r="H14" i="10"/>
  <c r="H22" i="10" s="1"/>
  <c r="J22" i="10"/>
  <c r="J28" i="10" s="1"/>
  <c r="J29" i="10" s="1"/>
  <c r="F22" i="10"/>
  <c r="F28" i="10" s="1"/>
  <c r="H28" i="10" l="1"/>
  <c r="H29" i="10" s="1"/>
  <c r="F29" i="10"/>
  <c r="G22" i="10"/>
  <c r="G29" i="10" s="1"/>
</calcChain>
</file>

<file path=xl/sharedStrings.xml><?xml version="1.0" encoding="utf-8"?>
<sst xmlns="http://schemas.openxmlformats.org/spreadsheetml/2006/main" count="257" uniqueCount="117">
  <si>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</si>
  <si>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</si>
  <si>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</si>
  <si>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</si>
  <si>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</si>
  <si>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</si>
  <si>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</si>
  <si>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</si>
  <si>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</si>
  <si>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</si>
  <si>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</si>
  <si>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</si>
  <si>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</si>
  <si>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</si>
  <si>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</si>
  <si>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</si>
  <si>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</si>
  <si>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</si>
  <si>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</si>
  <si>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</si>
  <si>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</si>
  <si>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</si>
  <si>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</si>
  <si>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</si>
  <si>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</si>
  <si>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</si>
  <si>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</si>
  <si>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</si>
  <si>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</si>
  <si>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</si>
  <si>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</si>
  <si>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</si>
  <si>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</si>
  <si>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</si>
  <si>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</si>
  <si>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</si>
  <si>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</si>
  <si>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</si>
  <si>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</si>
  <si>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</si>
  <si>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</si>
  <si>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</si>
  <si>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</si>
  <si>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</si>
  <si>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</si>
  <si>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</si>
  <si>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</si>
  <si>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</si>
  <si>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</si>
  <si>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</si>
  <si>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</si>
  <si>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</si>
  <si>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</si>
  <si>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</si>
  <si>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</si>
  <si>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</si>
  <si>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</si>
  <si>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</si>
  <si>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</si>
  <si>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</si>
  <si>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</si>
  <si>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</si>
  <si>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</si>
  <si>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</si>
  <si>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</si>
  <si>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</si>
  <si>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</si>
  <si>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</si>
  <si>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</si>
  <si>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</si>
  <si>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</si>
  <si>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</si>
  <si>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</si>
  <si>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</si>
  <si>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</si>
  <si>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Izdaci za financijsku imovinu i otplatu zajmova</t>
  </si>
  <si>
    <t>Otplata glavnice primljenih kredita od kreditnih institucija izvan javnog sektora</t>
  </si>
  <si>
    <t>Financijski rashodi</t>
  </si>
  <si>
    <t>Naknade građanima i kućanstvima na temelju osiguranja i druge naknade</t>
  </si>
  <si>
    <t>Ostali rashodi</t>
  </si>
  <si>
    <t>Prihodi od prodaje proizvoda i robe te pruženih usluga, prihodi od donacija te povrati po protestiranim jamstvima</t>
  </si>
  <si>
    <t>51 EU pomoći</t>
  </si>
  <si>
    <t>52 Ostale pomoći</t>
  </si>
  <si>
    <t>42 Prihodi za posebne namjene</t>
  </si>
  <si>
    <t>61 Donacije</t>
  </si>
  <si>
    <t>Prihodi od imovine</t>
  </si>
  <si>
    <t>6 Donacije</t>
  </si>
  <si>
    <t>09 Obrazovanje</t>
  </si>
  <si>
    <t>091 Predškolsko i osnovno obrazovanje</t>
  </si>
  <si>
    <t>0912 Osnovno obrazovanje</t>
  </si>
  <si>
    <t>096 Dodatne usluge u obrazovanju</t>
  </si>
  <si>
    <t>8 Namjenski primici</t>
  </si>
  <si>
    <t>81 Namjenski primici od zaduživanja</t>
  </si>
  <si>
    <t>OSNOVNOŠKOLSKO OBRAZOVANJE</t>
  </si>
  <si>
    <t>Aktivnost</t>
  </si>
  <si>
    <t>REDOVNA DJELATNOST</t>
  </si>
  <si>
    <t>Izvor financiranja 11</t>
  </si>
  <si>
    <t>Opći prihodi i primici</t>
  </si>
  <si>
    <t>Izvor financiranja 51</t>
  </si>
  <si>
    <t>EU pomoći</t>
  </si>
  <si>
    <t>Izvor financiranja 52</t>
  </si>
  <si>
    <t>Ostale pomoći</t>
  </si>
  <si>
    <t>Izvor financiranja 31</t>
  </si>
  <si>
    <t>Vlastiti prihodi</t>
  </si>
  <si>
    <t>Izvor financiranja 43</t>
  </si>
  <si>
    <t>Prihodi za posebne namjene</t>
  </si>
  <si>
    <t>Izvor financiranja 61</t>
  </si>
  <si>
    <t>Donacije</t>
  </si>
  <si>
    <t>Izvor financiranja 81</t>
  </si>
  <si>
    <t>Prihodi od upravnih i administrativnih pristojbi, pristojbi po posebnim propisima i naknada</t>
  </si>
  <si>
    <t>Rashodi za dodatna ulaganja na nefinancijskoj imovini</t>
  </si>
  <si>
    <t>FINANCIJSKI PLAN OŠ STARI JANKOVCI
ZA 2024. I PROJEKCIJA ZA 2025. I 2026. GODINU</t>
  </si>
  <si>
    <t>FINANCIJSKI PLAN OŠ STARI JANKOVCI
ZA 2024. I PROJEKCIJA ZA 2025. I 2026. GODIN</t>
  </si>
  <si>
    <t>7 Prihodi od prodaje ili zamjene nefinancijske imovine i naknade s naslova osiguranja</t>
  </si>
  <si>
    <t>71 Prihodi od prodaje ili zamjene nefinancijske imovine i naknade s naslova osiguranja</t>
  </si>
  <si>
    <t>Izvor financiranja 71</t>
  </si>
  <si>
    <t>Prihodi od prodaje ili zamjene nefinancijske imovine i naknade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</si>
</sst>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vertical="center"/>
    </xf>
    <xf numFmtId="0" fontId="7" fillId="2" borderId="3" xfId="0" quotePrefix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3" xfId="0" applyFont="1" applyBorder="1"/>
    <xf numFmtId="2" fontId="0" fillId="0" borderId="3" xfId="0" applyNumberFormat="1" applyBorder="1"/>
    <xf numFmtId="4" fontId="3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1" fillId="2" borderId="3" xfId="0" applyNumberFormat="1" applyFont="1" applyFill="1" applyBorder="1"/>
    <xf numFmtId="4" fontId="0" fillId="2" borderId="3" xfId="0" applyNumberFormat="1" applyFill="1" applyBorder="1"/>
    <xf numFmtId="4" fontId="6" fillId="2" borderId="3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9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22" fillId="2" borderId="3" xfId="0" applyNumberFormat="1" applyFont="1" applyFill="1" applyBorder="1"/>
    <xf numFmtId="4" fontId="23" fillId="2" borderId="3" xfId="0" applyNumberFormat="1" applyFont="1" applyFill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sqref="A1:J1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1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7.399999999999999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110" t="s">
        <v>18</v>
      </c>
      <c r="B3" s="110"/>
      <c r="C3" s="110"/>
      <c r="D3" s="110"/>
      <c r="E3" s="110"/>
      <c r="F3" s="110"/>
      <c r="G3" s="110"/>
      <c r="H3" s="110"/>
      <c r="I3" s="123"/>
      <c r="J3" s="123"/>
    </row>
    <row r="4" spans="1:10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6" x14ac:dyDescent="0.3">
      <c r="A5" s="110" t="s">
        <v>25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2" t="s">
        <v>37</v>
      </c>
    </row>
    <row r="7" spans="1:10" ht="26.4" x14ac:dyDescent="0.3">
      <c r="A7" s="28"/>
      <c r="B7" s="29"/>
      <c r="C7" s="29"/>
      <c r="D7" s="30"/>
      <c r="E7" s="31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3">
      <c r="A8" s="115" t="s">
        <v>0</v>
      </c>
      <c r="B8" s="109"/>
      <c r="C8" s="109"/>
      <c r="D8" s="109"/>
      <c r="E8" s="124"/>
      <c r="F8" s="86">
        <f>F9+F10</f>
        <v>1168599.58</v>
      </c>
      <c r="G8" s="86">
        <f>G9+G10</f>
        <v>1616723</v>
      </c>
      <c r="H8" s="86">
        <f>H9+H10</f>
        <v>1406240</v>
      </c>
      <c r="I8" s="86">
        <f>I9+I10</f>
        <v>1197510</v>
      </c>
      <c r="J8" s="86">
        <f>J9+J10</f>
        <v>1197510</v>
      </c>
    </row>
    <row r="9" spans="1:10" x14ac:dyDescent="0.3">
      <c r="A9" s="125" t="s">
        <v>40</v>
      </c>
      <c r="B9" s="126"/>
      <c r="C9" s="126"/>
      <c r="D9" s="126"/>
      <c r="E9" s="122"/>
      <c r="F9" s="87">
        <v>1168599.58</v>
      </c>
      <c r="G9" s="84">
        <v>1616723</v>
      </c>
      <c r="H9" s="87">
        <v>1406240</v>
      </c>
      <c r="I9" s="87">
        <v>1197510</v>
      </c>
      <c r="J9" s="87">
        <v>1197510</v>
      </c>
    </row>
    <row r="10" spans="1:10" x14ac:dyDescent="0.3">
      <c r="A10" s="121" t="s">
        <v>41</v>
      </c>
      <c r="B10" s="122"/>
      <c r="C10" s="122"/>
      <c r="D10" s="122"/>
      <c r="E10" s="122"/>
      <c r="F10" s="87">
        <v>0</v>
      </c>
      <c r="G10" s="84">
        <v>0</v>
      </c>
      <c r="H10" s="87">
        <v>0</v>
      </c>
      <c r="I10" s="87">
        <v>0</v>
      </c>
      <c r="J10" s="87">
        <v>0</v>
      </c>
    </row>
    <row r="11" spans="1:10" x14ac:dyDescent="0.3">
      <c r="A11" s="33" t="s">
        <v>1</v>
      </c>
      <c r="B11" s="41"/>
      <c r="C11" s="41"/>
      <c r="D11" s="41"/>
      <c r="E11" s="41"/>
      <c r="F11" s="86">
        <f>F12+F13</f>
        <v>1061633</v>
      </c>
      <c r="G11" s="86">
        <f>G12+G13</f>
        <v>1726723</v>
      </c>
      <c r="H11" s="86">
        <f>H12+H13</f>
        <v>1406240</v>
      </c>
      <c r="I11" s="86">
        <f>I12+I13</f>
        <v>1197510</v>
      </c>
      <c r="J11" s="86">
        <f>J12+J13</f>
        <v>1197510</v>
      </c>
    </row>
    <row r="12" spans="1:10" x14ac:dyDescent="0.3">
      <c r="A12" s="127" t="s">
        <v>42</v>
      </c>
      <c r="B12" s="126"/>
      <c r="C12" s="126"/>
      <c r="D12" s="126"/>
      <c r="E12" s="126"/>
      <c r="F12" s="87">
        <v>1029955.31</v>
      </c>
      <c r="G12" s="84">
        <v>1593939</v>
      </c>
      <c r="H12" s="87">
        <v>1398698</v>
      </c>
      <c r="I12" s="87">
        <v>1192290</v>
      </c>
      <c r="J12" s="89">
        <v>1192290</v>
      </c>
    </row>
    <row r="13" spans="1:10" x14ac:dyDescent="0.3">
      <c r="A13" s="121" t="s">
        <v>43</v>
      </c>
      <c r="B13" s="122"/>
      <c r="C13" s="122"/>
      <c r="D13" s="122"/>
      <c r="E13" s="122"/>
      <c r="F13" s="87">
        <v>31677.69</v>
      </c>
      <c r="G13" s="84">
        <v>132784</v>
      </c>
      <c r="H13" s="87">
        <v>7542</v>
      </c>
      <c r="I13" s="87">
        <v>5220</v>
      </c>
      <c r="J13" s="89">
        <v>5220</v>
      </c>
    </row>
    <row r="14" spans="1:10" x14ac:dyDescent="0.3">
      <c r="A14" s="108" t="s">
        <v>67</v>
      </c>
      <c r="B14" s="109"/>
      <c r="C14" s="109"/>
      <c r="D14" s="109"/>
      <c r="E14" s="109"/>
      <c r="F14" s="86">
        <f>F8-F11</f>
        <v>106966.58000000007</v>
      </c>
      <c r="G14" s="86">
        <f>G8-G11</f>
        <v>-110000</v>
      </c>
      <c r="H14" s="86">
        <f>H8-H11</f>
        <v>0</v>
      </c>
      <c r="I14" s="86">
        <f>I8-I11</f>
        <v>0</v>
      </c>
      <c r="J14" s="86">
        <f>J8-J11</f>
        <v>0</v>
      </c>
    </row>
    <row r="15" spans="1:10" ht="17.399999999999999" x14ac:dyDescent="0.3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6" x14ac:dyDescent="0.3">
      <c r="A16" s="110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7.399999999999999" x14ac:dyDescent="0.3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4" x14ac:dyDescent="0.3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3">
      <c r="A19" s="121" t="s">
        <v>44</v>
      </c>
      <c r="B19" s="122"/>
      <c r="C19" s="122"/>
      <c r="D19" s="122"/>
      <c r="E19" s="122"/>
      <c r="F19" s="87">
        <v>230.94</v>
      </c>
      <c r="G19" s="87">
        <v>110000</v>
      </c>
      <c r="H19" s="87">
        <v>22500</v>
      </c>
      <c r="I19" s="87">
        <v>0</v>
      </c>
      <c r="J19" s="89">
        <v>0</v>
      </c>
    </row>
    <row r="20" spans="1:10" x14ac:dyDescent="0.3">
      <c r="A20" s="121" t="s">
        <v>45</v>
      </c>
      <c r="B20" s="122"/>
      <c r="C20" s="122"/>
      <c r="D20" s="122"/>
      <c r="E20" s="122"/>
      <c r="F20" s="87">
        <v>105.85</v>
      </c>
      <c r="G20" s="87">
        <v>0</v>
      </c>
      <c r="H20" s="87">
        <v>132500</v>
      </c>
      <c r="I20" s="87">
        <v>0</v>
      </c>
      <c r="J20" s="89">
        <v>0</v>
      </c>
    </row>
    <row r="21" spans="1:10" x14ac:dyDescent="0.3">
      <c r="A21" s="108" t="s">
        <v>2</v>
      </c>
      <c r="B21" s="109"/>
      <c r="C21" s="109"/>
      <c r="D21" s="109"/>
      <c r="E21" s="109"/>
      <c r="F21" s="86">
        <f>F19-F20</f>
        <v>125.09</v>
      </c>
      <c r="G21" s="86">
        <f>G19-G20</f>
        <v>110000</v>
      </c>
      <c r="H21" s="86">
        <f>H19-H20</f>
        <v>-110000</v>
      </c>
      <c r="I21" s="86">
        <f>I19-I20</f>
        <v>0</v>
      </c>
      <c r="J21" s="86">
        <f>J19-J20</f>
        <v>0</v>
      </c>
    </row>
    <row r="22" spans="1:10" x14ac:dyDescent="0.3">
      <c r="A22" s="108" t="s">
        <v>68</v>
      </c>
      <c r="B22" s="109"/>
      <c r="C22" s="109"/>
      <c r="D22" s="109"/>
      <c r="E22" s="109"/>
      <c r="F22" s="86">
        <f>F14+F21</f>
        <v>107091.67000000007</v>
      </c>
      <c r="G22" s="86">
        <f>G14+G21</f>
        <v>0</v>
      </c>
      <c r="H22" s="86">
        <f>H14+H21</f>
        <v>-110000</v>
      </c>
      <c r="I22" s="86">
        <f>I14+I21</f>
        <v>0</v>
      </c>
      <c r="J22" s="86">
        <f>J14+J21</f>
        <v>0</v>
      </c>
    </row>
    <row r="23" spans="1:10" ht="17.399999999999999" x14ac:dyDescent="0.3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6" x14ac:dyDescent="0.3">
      <c r="A24" s="110" t="s">
        <v>69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5.6" x14ac:dyDescent="0.3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6.4" x14ac:dyDescent="0.3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3">
      <c r="A27" s="112" t="s">
        <v>70</v>
      </c>
      <c r="B27" s="113"/>
      <c r="C27" s="113"/>
      <c r="D27" s="113"/>
      <c r="E27" s="114"/>
      <c r="F27" s="90">
        <v>2591.4899999999998</v>
      </c>
      <c r="G27" s="90">
        <v>109518.71</v>
      </c>
      <c r="H27" s="90">
        <v>110000</v>
      </c>
      <c r="I27" s="90">
        <v>0</v>
      </c>
      <c r="J27" s="91">
        <v>0</v>
      </c>
    </row>
    <row r="28" spans="1:10" ht="15" customHeight="1" x14ac:dyDescent="0.3">
      <c r="A28" s="108" t="s">
        <v>71</v>
      </c>
      <c r="B28" s="109"/>
      <c r="C28" s="109"/>
      <c r="D28" s="109"/>
      <c r="E28" s="109"/>
      <c r="F28" s="88">
        <f>F22+F27</f>
        <v>109683.16000000008</v>
      </c>
      <c r="G28" s="88">
        <v>109518.71</v>
      </c>
      <c r="H28" s="88">
        <f>H22+H27</f>
        <v>0</v>
      </c>
      <c r="I28" s="88">
        <f>I22+I27</f>
        <v>0</v>
      </c>
      <c r="J28" s="92">
        <f>J22+J27</f>
        <v>0</v>
      </c>
    </row>
    <row r="29" spans="1:10" ht="45" customHeight="1" x14ac:dyDescent="0.3">
      <c r="A29" s="115" t="s">
        <v>72</v>
      </c>
      <c r="B29" s="116"/>
      <c r="C29" s="116"/>
      <c r="D29" s="116"/>
      <c r="E29" s="117"/>
      <c r="F29" s="88">
        <f>F14+F21+F27-F28</f>
        <v>0</v>
      </c>
      <c r="G29" s="88">
        <f>G14+G21+G27-G28</f>
        <v>0</v>
      </c>
      <c r="H29" s="88">
        <f>H14+H21+H27-H28</f>
        <v>0</v>
      </c>
      <c r="I29" s="88">
        <f>I14+I21+I27-I28</f>
        <v>0</v>
      </c>
      <c r="J29" s="92">
        <f>J14+J21+J27-J28</f>
        <v>0</v>
      </c>
    </row>
    <row r="30" spans="1:10" ht="15.6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.6" x14ac:dyDescent="0.3">
      <c r="A31" s="118" t="s">
        <v>66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7.399999999999999" x14ac:dyDescent="0.3">
      <c r="A32" s="44"/>
      <c r="B32" s="45"/>
      <c r="C32" s="45"/>
      <c r="D32" s="45"/>
      <c r="E32" s="45"/>
      <c r="F32" s="45"/>
      <c r="G32" s="45"/>
      <c r="H32" s="46"/>
      <c r="I32" s="46"/>
      <c r="J32" s="46"/>
    </row>
    <row r="33" spans="1:10" ht="26.4" x14ac:dyDescent="0.3">
      <c r="A33" s="47"/>
      <c r="B33" s="48"/>
      <c r="C33" s="48"/>
      <c r="D33" s="49"/>
      <c r="E33" s="50"/>
      <c r="F33" s="51" t="s">
        <v>38</v>
      </c>
      <c r="G33" s="51" t="s">
        <v>36</v>
      </c>
      <c r="H33" s="51" t="s">
        <v>46</v>
      </c>
      <c r="I33" s="51" t="s">
        <v>47</v>
      </c>
      <c r="J33" s="51" t="s">
        <v>48</v>
      </c>
    </row>
    <row r="34" spans="1:10" x14ac:dyDescent="0.3">
      <c r="A34" s="112" t="s">
        <v>70</v>
      </c>
      <c r="B34" s="113"/>
      <c r="C34" s="113"/>
      <c r="D34" s="113"/>
      <c r="E34" s="114"/>
      <c r="F34" s="90">
        <v>0</v>
      </c>
      <c r="G34" s="90">
        <f>F37</f>
        <v>0</v>
      </c>
      <c r="H34" s="90">
        <f>G37</f>
        <v>0</v>
      </c>
      <c r="I34" s="90">
        <f>H37</f>
        <v>0</v>
      </c>
      <c r="J34" s="91">
        <f>I37</f>
        <v>0</v>
      </c>
    </row>
    <row r="35" spans="1:10" ht="28.5" customHeight="1" x14ac:dyDescent="0.3">
      <c r="A35" s="112" t="s">
        <v>73</v>
      </c>
      <c r="B35" s="113"/>
      <c r="C35" s="113"/>
      <c r="D35" s="113"/>
      <c r="E35" s="114"/>
      <c r="F35" s="90">
        <v>0</v>
      </c>
      <c r="G35" s="90">
        <v>0</v>
      </c>
      <c r="H35" s="90">
        <v>0</v>
      </c>
      <c r="I35" s="90">
        <v>0</v>
      </c>
      <c r="J35" s="91">
        <v>0</v>
      </c>
    </row>
    <row r="36" spans="1:10" x14ac:dyDescent="0.3">
      <c r="A36" s="112" t="s">
        <v>74</v>
      </c>
      <c r="B36" s="119"/>
      <c r="C36" s="119"/>
      <c r="D36" s="119"/>
      <c r="E36" s="120"/>
      <c r="F36" s="90">
        <v>0</v>
      </c>
      <c r="G36" s="90">
        <v>0</v>
      </c>
      <c r="H36" s="90">
        <v>0</v>
      </c>
      <c r="I36" s="90">
        <v>0</v>
      </c>
      <c r="J36" s="91">
        <v>0</v>
      </c>
    </row>
    <row r="37" spans="1:10" ht="15" customHeight="1" x14ac:dyDescent="0.3">
      <c r="A37" s="108" t="s">
        <v>71</v>
      </c>
      <c r="B37" s="109"/>
      <c r="C37" s="109"/>
      <c r="D37" s="109"/>
      <c r="E37" s="109"/>
      <c r="F37" s="93">
        <f>F34-F35+F36</f>
        <v>0</v>
      </c>
      <c r="G37" s="93">
        <f>G34-G35+G36</f>
        <v>0</v>
      </c>
      <c r="H37" s="93">
        <f>H34-H35+H36</f>
        <v>0</v>
      </c>
      <c r="I37" s="93">
        <f>I34-I35+I36</f>
        <v>0</v>
      </c>
      <c r="J37" s="94">
        <f>J34-J35+J36</f>
        <v>0</v>
      </c>
    </row>
    <row r="38" spans="1:10" ht="17.25" customHeight="1" x14ac:dyDescent="0.3"/>
    <row r="39" spans="1:10" x14ac:dyDescent="0.3">
      <c r="A39" s="106" t="s">
        <v>39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9" customHeight="1" x14ac:dyDescent="0.3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zoomScale="110" zoomScaleNormal="110" workbookViewId="0">
      <selection activeCell="D30" sqref="D3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0" t="s">
        <v>111</v>
      </c>
      <c r="B1" s="110"/>
      <c r="C1" s="110"/>
      <c r="D1" s="110"/>
      <c r="E1" s="110"/>
      <c r="F1" s="110"/>
      <c r="G1" s="110"/>
      <c r="H1" s="110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0" t="s">
        <v>18</v>
      </c>
      <c r="B3" s="110"/>
      <c r="C3" s="110"/>
      <c r="D3" s="110"/>
      <c r="E3" s="110"/>
      <c r="F3" s="110"/>
      <c r="G3" s="110"/>
      <c r="H3" s="110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0" t="s">
        <v>4</v>
      </c>
      <c r="B5" s="110"/>
      <c r="C5" s="110"/>
      <c r="D5" s="110"/>
      <c r="E5" s="110"/>
      <c r="F5" s="110"/>
      <c r="G5" s="110"/>
      <c r="H5" s="110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110" t="s">
        <v>49</v>
      </c>
      <c r="B7" s="110"/>
      <c r="C7" s="110"/>
      <c r="D7" s="110"/>
      <c r="E7" s="110"/>
      <c r="F7" s="110"/>
      <c r="G7" s="110"/>
      <c r="H7" s="110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20" t="s">
        <v>5</v>
      </c>
      <c r="B9" s="19" t="s">
        <v>6</v>
      </c>
      <c r="C9" s="19" t="s">
        <v>3</v>
      </c>
      <c r="D9" s="19" t="s">
        <v>35</v>
      </c>
      <c r="E9" s="20" t="s">
        <v>36</v>
      </c>
      <c r="F9" s="20" t="s">
        <v>33</v>
      </c>
      <c r="G9" s="20" t="s">
        <v>27</v>
      </c>
      <c r="H9" s="20" t="s">
        <v>34</v>
      </c>
    </row>
    <row r="10" spans="1:8" x14ac:dyDescent="0.3">
      <c r="A10" s="35"/>
      <c r="B10" s="36"/>
      <c r="C10" s="34" t="s">
        <v>0</v>
      </c>
      <c r="D10" s="85">
        <f>SUM(D11+D19)</f>
        <v>1168830.52</v>
      </c>
      <c r="E10" s="99">
        <f>SUM(E11+E19)</f>
        <v>1726723</v>
      </c>
      <c r="F10" s="67">
        <f>SUM(F11+F19)</f>
        <v>1428740</v>
      </c>
      <c r="G10" s="67">
        <v>1197510</v>
      </c>
      <c r="H10" s="67">
        <v>1197510</v>
      </c>
    </row>
    <row r="11" spans="1:8" ht="15.75" customHeight="1" x14ac:dyDescent="0.3">
      <c r="A11" s="11">
        <v>6</v>
      </c>
      <c r="B11" s="11"/>
      <c r="C11" s="11" t="s">
        <v>7</v>
      </c>
      <c r="D11" s="76">
        <f>SUM(D12:D16)</f>
        <v>1168599.58</v>
      </c>
      <c r="E11" s="100">
        <f>SUM(E12:E16)</f>
        <v>1616723</v>
      </c>
      <c r="F11" s="64">
        <f>SUM(F12:F16)</f>
        <v>1406240</v>
      </c>
      <c r="G11" s="64">
        <f>SUM(G12:G16)</f>
        <v>1197510</v>
      </c>
      <c r="H11" s="64">
        <f>SUM(H12:H16)</f>
        <v>1197510</v>
      </c>
    </row>
    <row r="12" spans="1:8" ht="39.6" x14ac:dyDescent="0.3">
      <c r="A12" s="11"/>
      <c r="B12" s="15">
        <v>63</v>
      </c>
      <c r="C12" s="15" t="s">
        <v>29</v>
      </c>
      <c r="D12" s="76">
        <v>1039333.29</v>
      </c>
      <c r="E12" s="100">
        <v>1451927</v>
      </c>
      <c r="F12" s="64">
        <v>1315125</v>
      </c>
      <c r="G12" s="64">
        <v>1110570</v>
      </c>
      <c r="H12" s="64">
        <v>1110570</v>
      </c>
    </row>
    <row r="13" spans="1:8" ht="18.600000000000001" customHeight="1" x14ac:dyDescent="0.3">
      <c r="A13" s="11"/>
      <c r="B13" s="15">
        <v>64</v>
      </c>
      <c r="C13" s="15" t="s">
        <v>85</v>
      </c>
      <c r="D13" s="76">
        <v>1055.79</v>
      </c>
      <c r="E13" s="100">
        <v>50</v>
      </c>
      <c r="F13" s="64">
        <v>40</v>
      </c>
      <c r="G13" s="64">
        <v>40</v>
      </c>
      <c r="H13" s="64">
        <v>40</v>
      </c>
    </row>
    <row r="14" spans="1:8" ht="63" customHeight="1" x14ac:dyDescent="0.3">
      <c r="A14" s="11"/>
      <c r="B14" s="15">
        <v>65</v>
      </c>
      <c r="C14" s="15" t="s">
        <v>109</v>
      </c>
      <c r="D14" s="76">
        <v>1921.16</v>
      </c>
      <c r="E14" s="100">
        <v>30827</v>
      </c>
      <c r="F14" s="64">
        <v>0</v>
      </c>
      <c r="G14" s="64">
        <v>0</v>
      </c>
      <c r="H14" s="64">
        <v>0</v>
      </c>
    </row>
    <row r="15" spans="1:8" ht="61.95" customHeight="1" x14ac:dyDescent="0.3">
      <c r="A15" s="12"/>
      <c r="B15" s="12">
        <v>66</v>
      </c>
      <c r="C15" s="61" t="s">
        <v>80</v>
      </c>
      <c r="D15" s="76">
        <v>1390.4</v>
      </c>
      <c r="E15" s="100">
        <v>3335</v>
      </c>
      <c r="F15" s="64">
        <v>480</v>
      </c>
      <c r="G15" s="64">
        <v>480</v>
      </c>
      <c r="H15" s="64">
        <v>480</v>
      </c>
    </row>
    <row r="16" spans="1:8" ht="39.6" x14ac:dyDescent="0.3">
      <c r="A16" s="12"/>
      <c r="B16" s="12">
        <v>67</v>
      </c>
      <c r="C16" s="15" t="s">
        <v>30</v>
      </c>
      <c r="D16" s="76">
        <v>124898.94</v>
      </c>
      <c r="E16" s="100">
        <v>130584</v>
      </c>
      <c r="F16" s="64">
        <v>90595</v>
      </c>
      <c r="G16" s="64">
        <v>86420</v>
      </c>
      <c r="H16" s="64">
        <v>86420</v>
      </c>
    </row>
    <row r="17" spans="1:8" ht="26.4" x14ac:dyDescent="0.3">
      <c r="A17" s="14">
        <v>7</v>
      </c>
      <c r="B17" s="14"/>
      <c r="C17" s="24" t="s">
        <v>8</v>
      </c>
      <c r="D17" s="76">
        <v>0</v>
      </c>
      <c r="E17" s="100">
        <v>0</v>
      </c>
      <c r="F17" s="64">
        <v>0</v>
      </c>
      <c r="G17" s="64">
        <v>0</v>
      </c>
      <c r="H17" s="64">
        <v>0</v>
      </c>
    </row>
    <row r="18" spans="1:8" ht="39.6" x14ac:dyDescent="0.3">
      <c r="A18" s="15"/>
      <c r="B18" s="15">
        <v>72</v>
      </c>
      <c r="C18" s="25" t="s">
        <v>28</v>
      </c>
      <c r="D18" s="76">
        <v>0</v>
      </c>
      <c r="E18" s="100">
        <v>0</v>
      </c>
      <c r="F18" s="64">
        <v>0</v>
      </c>
      <c r="G18" s="64">
        <v>0</v>
      </c>
      <c r="H18" s="64">
        <v>0</v>
      </c>
    </row>
    <row r="19" spans="1:8" ht="26.4" x14ac:dyDescent="0.3">
      <c r="A19" s="15">
        <v>8</v>
      </c>
      <c r="B19" s="15"/>
      <c r="C19" s="25" t="s">
        <v>15</v>
      </c>
      <c r="D19" s="64">
        <v>230.94</v>
      </c>
      <c r="E19" s="100">
        <v>110000</v>
      </c>
      <c r="F19" s="64">
        <v>22500</v>
      </c>
      <c r="G19" s="64">
        <v>0</v>
      </c>
      <c r="H19" s="72">
        <v>0</v>
      </c>
    </row>
    <row r="20" spans="1:8" x14ac:dyDescent="0.3">
      <c r="A20" s="15"/>
      <c r="B20" s="15">
        <v>84</v>
      </c>
      <c r="C20" s="25" t="s">
        <v>22</v>
      </c>
      <c r="D20" s="64">
        <v>230.94</v>
      </c>
      <c r="E20" s="100">
        <v>110000</v>
      </c>
      <c r="F20" s="64">
        <v>22500</v>
      </c>
      <c r="G20" s="64">
        <v>0</v>
      </c>
      <c r="H20" s="72">
        <v>0</v>
      </c>
    </row>
    <row r="21" spans="1:8" x14ac:dyDescent="0.3">
      <c r="A21" s="58"/>
      <c r="B21" s="58"/>
      <c r="C21" s="58"/>
      <c r="D21" s="58"/>
      <c r="E21" s="58"/>
      <c r="F21" s="58"/>
      <c r="G21" s="58"/>
      <c r="H21" s="58"/>
    </row>
    <row r="23" spans="1:8" ht="15.6" x14ac:dyDescent="0.3">
      <c r="A23" s="110" t="s">
        <v>50</v>
      </c>
      <c r="B23" s="128"/>
      <c r="C23" s="128"/>
      <c r="D23" s="128"/>
      <c r="E23" s="128"/>
      <c r="F23" s="128"/>
      <c r="G23" s="128"/>
      <c r="H23" s="128"/>
    </row>
    <row r="24" spans="1:8" ht="17.399999999999999" x14ac:dyDescent="0.3">
      <c r="A24" s="4"/>
      <c r="B24" s="4"/>
      <c r="C24" s="4"/>
      <c r="D24" s="4"/>
      <c r="E24" s="4"/>
      <c r="F24" s="4"/>
      <c r="G24" s="5"/>
      <c r="H24" s="5"/>
    </row>
    <row r="25" spans="1:8" ht="26.4" x14ac:dyDescent="0.3">
      <c r="A25" s="20" t="s">
        <v>5</v>
      </c>
      <c r="B25" s="19" t="s">
        <v>6</v>
      </c>
      <c r="C25" s="19" t="s">
        <v>9</v>
      </c>
      <c r="D25" s="19" t="s">
        <v>35</v>
      </c>
      <c r="E25" s="20" t="s">
        <v>36</v>
      </c>
      <c r="F25" s="20" t="s">
        <v>33</v>
      </c>
      <c r="G25" s="20" t="s">
        <v>27</v>
      </c>
      <c r="H25" s="20" t="s">
        <v>34</v>
      </c>
    </row>
    <row r="26" spans="1:8" x14ac:dyDescent="0.3">
      <c r="A26" s="35"/>
      <c r="B26" s="36"/>
      <c r="C26" s="34" t="s">
        <v>1</v>
      </c>
      <c r="D26" s="85">
        <f>SUM(D27+D33+D36)</f>
        <v>1061738.8500000001</v>
      </c>
      <c r="E26" s="99">
        <f>SUM(E27+E33)</f>
        <v>1726723</v>
      </c>
      <c r="F26" s="67">
        <f>SUM(F27+F33+F36)</f>
        <v>1538740</v>
      </c>
      <c r="G26" s="67">
        <v>1197510</v>
      </c>
      <c r="H26" s="67">
        <v>1197510</v>
      </c>
    </row>
    <row r="27" spans="1:8" ht="15.75" customHeight="1" x14ac:dyDescent="0.3">
      <c r="A27" s="11">
        <v>3</v>
      </c>
      <c r="B27" s="11"/>
      <c r="C27" s="11" t="s">
        <v>10</v>
      </c>
      <c r="D27" s="76">
        <f>SUM(D28:D32)</f>
        <v>1029955.2999999999</v>
      </c>
      <c r="E27" s="100">
        <f>SUM(E28:E32)</f>
        <v>1593939</v>
      </c>
      <c r="F27" s="64">
        <f>SUM(F28:F32)</f>
        <v>1398698</v>
      </c>
      <c r="G27" s="64">
        <f>SUM(G28:G32)</f>
        <v>1192290</v>
      </c>
      <c r="H27" s="64">
        <f>SUM(H28:H32)</f>
        <v>1192290</v>
      </c>
    </row>
    <row r="28" spans="1:8" ht="15.75" customHeight="1" x14ac:dyDescent="0.3">
      <c r="A28" s="11"/>
      <c r="B28" s="15">
        <v>31</v>
      </c>
      <c r="C28" s="15" t="s">
        <v>11</v>
      </c>
      <c r="D28" s="76">
        <v>859011.74</v>
      </c>
      <c r="E28" s="100">
        <v>958550</v>
      </c>
      <c r="F28" s="64">
        <v>1005175</v>
      </c>
      <c r="G28" s="64">
        <v>1001000</v>
      </c>
      <c r="H28" s="64">
        <v>1001000</v>
      </c>
    </row>
    <row r="29" spans="1:8" x14ac:dyDescent="0.3">
      <c r="A29" s="12"/>
      <c r="B29" s="12">
        <v>32</v>
      </c>
      <c r="C29" s="12" t="s">
        <v>21</v>
      </c>
      <c r="D29" s="76">
        <v>157885.32999999999</v>
      </c>
      <c r="E29" s="100">
        <v>594010</v>
      </c>
      <c r="F29" s="64">
        <v>264389</v>
      </c>
      <c r="G29" s="64">
        <v>181290</v>
      </c>
      <c r="H29" s="64">
        <v>181290</v>
      </c>
    </row>
    <row r="30" spans="1:8" x14ac:dyDescent="0.3">
      <c r="A30" s="12"/>
      <c r="B30" s="12">
        <v>34</v>
      </c>
      <c r="C30" s="12" t="s">
        <v>77</v>
      </c>
      <c r="D30" s="76">
        <v>4563.76</v>
      </c>
      <c r="E30" s="100">
        <v>3597</v>
      </c>
      <c r="F30" s="64">
        <v>3100</v>
      </c>
      <c r="G30" s="64">
        <v>3100</v>
      </c>
      <c r="H30" s="64">
        <v>3100</v>
      </c>
    </row>
    <row r="31" spans="1:8" ht="39.6" x14ac:dyDescent="0.3">
      <c r="A31" s="12"/>
      <c r="B31" s="12">
        <v>37</v>
      </c>
      <c r="C31" s="61" t="s">
        <v>78</v>
      </c>
      <c r="D31" s="76">
        <v>8385.0300000000007</v>
      </c>
      <c r="E31" s="100">
        <v>7200</v>
      </c>
      <c r="F31" s="64">
        <v>6900</v>
      </c>
      <c r="G31" s="64">
        <v>6900</v>
      </c>
      <c r="H31" s="64">
        <v>6900</v>
      </c>
    </row>
    <row r="32" spans="1:8" x14ac:dyDescent="0.3">
      <c r="A32" s="12"/>
      <c r="B32" s="12">
        <v>38</v>
      </c>
      <c r="C32" s="63" t="s">
        <v>79</v>
      </c>
      <c r="D32" s="76">
        <v>109.44</v>
      </c>
      <c r="E32" s="100">
        <v>30582</v>
      </c>
      <c r="F32" s="64">
        <v>119134</v>
      </c>
      <c r="G32" s="64">
        <v>0</v>
      </c>
      <c r="H32" s="64">
        <v>0</v>
      </c>
    </row>
    <row r="33" spans="1:8" ht="26.4" x14ac:dyDescent="0.3">
      <c r="A33" s="14">
        <v>4</v>
      </c>
      <c r="B33" s="14"/>
      <c r="C33" s="24" t="s">
        <v>12</v>
      </c>
      <c r="D33" s="76">
        <f>SUM(D34:D35)</f>
        <v>31677.7</v>
      </c>
      <c r="E33" s="100">
        <v>132784</v>
      </c>
      <c r="F33" s="64">
        <v>7542</v>
      </c>
      <c r="G33" s="64">
        <v>5220</v>
      </c>
      <c r="H33" s="9">
        <v>5220</v>
      </c>
    </row>
    <row r="34" spans="1:8" ht="39.6" x14ac:dyDescent="0.3">
      <c r="A34" s="15"/>
      <c r="B34" s="15">
        <v>42</v>
      </c>
      <c r="C34" s="25" t="s">
        <v>31</v>
      </c>
      <c r="D34" s="76">
        <v>5141.43</v>
      </c>
      <c r="E34" s="100">
        <v>130784</v>
      </c>
      <c r="F34" s="64">
        <v>7542</v>
      </c>
      <c r="G34" s="64">
        <v>5220</v>
      </c>
      <c r="H34" s="64">
        <v>5220</v>
      </c>
    </row>
    <row r="35" spans="1:8" ht="27.75" customHeight="1" x14ac:dyDescent="0.3">
      <c r="A35" s="15"/>
      <c r="B35" s="15">
        <v>45</v>
      </c>
      <c r="C35" s="25" t="s">
        <v>110</v>
      </c>
      <c r="D35" s="76">
        <v>26536.27</v>
      </c>
      <c r="E35" s="100">
        <v>2000</v>
      </c>
      <c r="F35" s="64">
        <v>0</v>
      </c>
      <c r="G35" s="64">
        <v>0</v>
      </c>
      <c r="H35" s="64">
        <v>0</v>
      </c>
    </row>
    <row r="36" spans="1:8" ht="28.8" x14ac:dyDescent="0.3">
      <c r="A36" s="57">
        <v>5</v>
      </c>
      <c r="B36" s="58"/>
      <c r="C36" s="66" t="s">
        <v>75</v>
      </c>
      <c r="D36" s="65">
        <v>105.85</v>
      </c>
      <c r="E36" s="101">
        <v>0</v>
      </c>
      <c r="F36" s="65">
        <v>132500</v>
      </c>
      <c r="G36" s="65">
        <v>0</v>
      </c>
      <c r="H36" s="65">
        <v>0</v>
      </c>
    </row>
    <row r="37" spans="1:8" ht="43.2" x14ac:dyDescent="0.3">
      <c r="A37" s="58"/>
      <c r="B37" s="60">
        <v>54</v>
      </c>
      <c r="C37" s="59" t="s">
        <v>76</v>
      </c>
      <c r="D37" s="65">
        <v>105.85</v>
      </c>
      <c r="E37" s="101">
        <v>0</v>
      </c>
      <c r="F37" s="65">
        <v>132500</v>
      </c>
      <c r="G37" s="65">
        <v>0</v>
      </c>
      <c r="H37" s="65">
        <v>0</v>
      </c>
    </row>
  </sheetData>
  <mergeCells count="5">
    <mergeCell ref="A23:H23"/>
    <mergeCell ref="A1:H1"/>
    <mergeCell ref="A3:H3"/>
    <mergeCell ref="A5:H5"/>
    <mergeCell ref="A7:H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topLeftCell="A28" workbookViewId="0">
      <selection activeCell="C44" sqref="C44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10" t="s">
        <v>111</v>
      </c>
      <c r="B1" s="110"/>
      <c r="C1" s="110"/>
      <c r="D1" s="110"/>
      <c r="E1" s="110"/>
      <c r="F1" s="11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110" t="s">
        <v>18</v>
      </c>
      <c r="B3" s="110"/>
      <c r="C3" s="110"/>
      <c r="D3" s="110"/>
      <c r="E3" s="110"/>
      <c r="F3" s="110"/>
    </row>
    <row r="4" spans="1:6" ht="17.399999999999999" x14ac:dyDescent="0.3">
      <c r="B4" s="4"/>
      <c r="C4" s="4"/>
      <c r="D4" s="4"/>
      <c r="E4" s="5"/>
      <c r="F4" s="5"/>
    </row>
    <row r="5" spans="1:6" ht="18" customHeight="1" x14ac:dyDescent="0.3">
      <c r="A5" s="110" t="s">
        <v>4</v>
      </c>
      <c r="B5" s="110"/>
      <c r="C5" s="110"/>
      <c r="D5" s="110"/>
      <c r="E5" s="110"/>
      <c r="F5" s="110"/>
    </row>
    <row r="6" spans="1:6" ht="17.399999999999999" x14ac:dyDescent="0.3">
      <c r="A6" s="4"/>
      <c r="B6" s="4"/>
      <c r="C6" s="4"/>
      <c r="D6" s="4"/>
      <c r="E6" s="5"/>
      <c r="F6" s="5"/>
    </row>
    <row r="7" spans="1:6" ht="15.75" customHeight="1" x14ac:dyDescent="0.3">
      <c r="A7" s="110" t="s">
        <v>51</v>
      </c>
      <c r="B7" s="110"/>
      <c r="C7" s="110"/>
      <c r="D7" s="110"/>
      <c r="E7" s="110"/>
      <c r="F7" s="110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27</v>
      </c>
      <c r="F9" s="20" t="s">
        <v>34</v>
      </c>
    </row>
    <row r="10" spans="1:6" x14ac:dyDescent="0.3">
      <c r="A10" s="37" t="s">
        <v>0</v>
      </c>
      <c r="B10" s="85">
        <f>SUM(B11+B13+B15+B17+B20+B24)</f>
        <v>1168830.5299999998</v>
      </c>
      <c r="C10" s="99">
        <f>SUM(C11+C13+C15+C17+C20+C24+C22)</f>
        <v>1726723</v>
      </c>
      <c r="D10" s="67">
        <f>SUM(D11+D13+D17+D20+D24)</f>
        <v>1428740</v>
      </c>
      <c r="E10" s="67">
        <f>SUM(E11+E13+E17+E20)</f>
        <v>1197510</v>
      </c>
      <c r="F10" s="67">
        <f>SUM(F11+F13+F17+F20)</f>
        <v>1197510</v>
      </c>
    </row>
    <row r="11" spans="1:6" x14ac:dyDescent="0.3">
      <c r="A11" s="24" t="s">
        <v>56</v>
      </c>
      <c r="B11" s="67">
        <v>124898.94</v>
      </c>
      <c r="C11" s="99">
        <v>130584</v>
      </c>
      <c r="D11" s="67">
        <v>90595</v>
      </c>
      <c r="E11" s="67">
        <v>86420</v>
      </c>
      <c r="F11" s="67">
        <v>86420</v>
      </c>
    </row>
    <row r="12" spans="1:6" x14ac:dyDescent="0.3">
      <c r="A12" s="62" t="s">
        <v>57</v>
      </c>
      <c r="B12" s="64">
        <v>124898.94</v>
      </c>
      <c r="C12" s="100">
        <v>130584</v>
      </c>
      <c r="D12" s="64">
        <v>90595</v>
      </c>
      <c r="E12" s="64">
        <v>86420</v>
      </c>
      <c r="F12" s="64">
        <v>86420</v>
      </c>
    </row>
    <row r="13" spans="1:6" x14ac:dyDescent="0.3">
      <c r="A13" s="24" t="s">
        <v>58</v>
      </c>
      <c r="B13" s="76">
        <v>1055.79</v>
      </c>
      <c r="C13" s="100">
        <v>1120</v>
      </c>
      <c r="D13" s="64">
        <v>300</v>
      </c>
      <c r="E13" s="64">
        <v>300</v>
      </c>
      <c r="F13" s="64">
        <v>300</v>
      </c>
    </row>
    <row r="14" spans="1:6" x14ac:dyDescent="0.3">
      <c r="A14" s="13" t="s">
        <v>59</v>
      </c>
      <c r="B14" s="76">
        <v>1055.79</v>
      </c>
      <c r="C14" s="100">
        <v>1120</v>
      </c>
      <c r="D14" s="64">
        <v>300</v>
      </c>
      <c r="E14" s="64">
        <v>300</v>
      </c>
      <c r="F14" s="64">
        <v>300</v>
      </c>
    </row>
    <row r="15" spans="1:6" ht="26.4" x14ac:dyDescent="0.3">
      <c r="A15" s="11" t="s">
        <v>55</v>
      </c>
      <c r="B15" s="76">
        <v>1921.16</v>
      </c>
      <c r="C15" s="100">
        <v>700</v>
      </c>
      <c r="D15" s="64">
        <v>0</v>
      </c>
      <c r="E15" s="64">
        <v>0</v>
      </c>
      <c r="F15" s="64">
        <v>0</v>
      </c>
    </row>
    <row r="16" spans="1:6" ht="28.2" customHeight="1" x14ac:dyDescent="0.3">
      <c r="A16" s="17" t="s">
        <v>83</v>
      </c>
      <c r="B16" s="76">
        <v>1921.16</v>
      </c>
      <c r="C16" s="100">
        <v>700</v>
      </c>
      <c r="D16" s="64">
        <v>0</v>
      </c>
      <c r="E16" s="64">
        <v>0</v>
      </c>
      <c r="F16" s="64">
        <v>0</v>
      </c>
    </row>
    <row r="17" spans="1:6" x14ac:dyDescent="0.3">
      <c r="A17" s="37" t="s">
        <v>54</v>
      </c>
      <c r="B17" s="76">
        <f>SUM(B18:B19)</f>
        <v>1039333.3</v>
      </c>
      <c r="C17" s="100">
        <f>SUM(C18:C19)</f>
        <v>1451927</v>
      </c>
      <c r="D17" s="64">
        <f>SUM(D18:D19)</f>
        <v>1315125</v>
      </c>
      <c r="E17" s="64">
        <f>SUM(E18:E19)</f>
        <v>1110570</v>
      </c>
      <c r="F17" s="64">
        <f>SUM(F18:F19)</f>
        <v>1110570</v>
      </c>
    </row>
    <row r="18" spans="1:6" x14ac:dyDescent="0.3">
      <c r="A18" s="68" t="s">
        <v>81</v>
      </c>
      <c r="B18" s="76">
        <v>107035.15</v>
      </c>
      <c r="C18" s="100">
        <v>398170</v>
      </c>
      <c r="D18" s="64">
        <v>204555</v>
      </c>
      <c r="E18" s="9">
        <v>0</v>
      </c>
      <c r="F18" s="10">
        <v>0</v>
      </c>
    </row>
    <row r="19" spans="1:6" x14ac:dyDescent="0.3">
      <c r="A19" s="13" t="s">
        <v>82</v>
      </c>
      <c r="B19" s="76">
        <v>932298.15</v>
      </c>
      <c r="C19" s="100">
        <v>1053757</v>
      </c>
      <c r="D19" s="64">
        <v>1110570</v>
      </c>
      <c r="E19" s="64">
        <v>1110570</v>
      </c>
      <c r="F19" s="64">
        <v>1110570</v>
      </c>
    </row>
    <row r="20" spans="1:6" x14ac:dyDescent="0.3">
      <c r="A20" s="69" t="s">
        <v>86</v>
      </c>
      <c r="B20" s="64">
        <v>1390.4</v>
      </c>
      <c r="C20" s="100">
        <v>2265</v>
      </c>
      <c r="D20" s="64">
        <v>220</v>
      </c>
      <c r="E20" s="64">
        <v>220</v>
      </c>
      <c r="F20" s="64">
        <v>220</v>
      </c>
    </row>
    <row r="21" spans="1:6" x14ac:dyDescent="0.3">
      <c r="A21" s="13" t="s">
        <v>84</v>
      </c>
      <c r="B21" s="64">
        <v>1390.4</v>
      </c>
      <c r="C21" s="100">
        <v>2265</v>
      </c>
      <c r="D21" s="64">
        <v>220</v>
      </c>
      <c r="E21" s="64">
        <v>220</v>
      </c>
      <c r="F21" s="64">
        <v>220</v>
      </c>
    </row>
    <row r="22" spans="1:6" ht="55.2" customHeight="1" x14ac:dyDescent="0.3">
      <c r="A22" s="70" t="s">
        <v>113</v>
      </c>
      <c r="B22" s="64">
        <v>0</v>
      </c>
      <c r="C22" s="100">
        <v>30127</v>
      </c>
      <c r="D22" s="64">
        <v>0</v>
      </c>
      <c r="E22" s="64">
        <v>0</v>
      </c>
      <c r="F22" s="64">
        <v>0</v>
      </c>
    </row>
    <row r="23" spans="1:6" ht="56.4" customHeight="1" x14ac:dyDescent="0.3">
      <c r="A23" s="17" t="s">
        <v>114</v>
      </c>
      <c r="B23" s="64">
        <v>0</v>
      </c>
      <c r="C23" s="100">
        <v>30127</v>
      </c>
      <c r="D23" s="64">
        <v>0</v>
      </c>
      <c r="E23" s="64">
        <v>0</v>
      </c>
      <c r="F23" s="64">
        <v>0</v>
      </c>
    </row>
    <row r="24" spans="1:6" x14ac:dyDescent="0.3">
      <c r="A24" s="74" t="s">
        <v>91</v>
      </c>
      <c r="B24" s="95">
        <v>230.94</v>
      </c>
      <c r="C24" s="101">
        <v>110000</v>
      </c>
      <c r="D24" s="65">
        <v>22500</v>
      </c>
      <c r="E24" s="75">
        <v>0</v>
      </c>
      <c r="F24" s="75">
        <v>0</v>
      </c>
    </row>
    <row r="25" spans="1:6" ht="28.8" x14ac:dyDescent="0.3">
      <c r="A25" s="59" t="s">
        <v>92</v>
      </c>
      <c r="B25" s="95">
        <v>230.94</v>
      </c>
      <c r="C25" s="101">
        <v>110000</v>
      </c>
      <c r="D25" s="65">
        <v>22500</v>
      </c>
      <c r="E25" s="75">
        <v>0</v>
      </c>
      <c r="F25" s="75">
        <v>0</v>
      </c>
    </row>
    <row r="26" spans="1:6" x14ac:dyDescent="0.3">
      <c r="D26" s="73"/>
    </row>
    <row r="28" spans="1:6" ht="15.75" customHeight="1" x14ac:dyDescent="0.3">
      <c r="A28" s="110" t="s">
        <v>52</v>
      </c>
      <c r="B28" s="110"/>
      <c r="C28" s="110"/>
      <c r="D28" s="110"/>
      <c r="E28" s="110"/>
      <c r="F28" s="110"/>
    </row>
    <row r="29" spans="1:6" ht="17.399999999999999" x14ac:dyDescent="0.3">
      <c r="A29" s="4"/>
      <c r="B29" s="4"/>
      <c r="C29" s="4"/>
      <c r="D29" s="4"/>
      <c r="E29" s="5"/>
      <c r="F29" s="5"/>
    </row>
    <row r="30" spans="1:6" ht="26.4" x14ac:dyDescent="0.3">
      <c r="A30" s="20" t="s">
        <v>53</v>
      </c>
      <c r="B30" s="19" t="s">
        <v>35</v>
      </c>
      <c r="C30" s="20" t="s">
        <v>36</v>
      </c>
      <c r="D30" s="20" t="s">
        <v>33</v>
      </c>
      <c r="E30" s="20" t="s">
        <v>27</v>
      </c>
      <c r="F30" s="20" t="s">
        <v>34</v>
      </c>
    </row>
    <row r="31" spans="1:6" x14ac:dyDescent="0.3">
      <c r="A31" s="37" t="s">
        <v>1</v>
      </c>
      <c r="B31" s="85">
        <f>SUM(B32+B34+B36+B38+B41)</f>
        <v>1061738.74</v>
      </c>
      <c r="C31" s="99">
        <f>SUM(C32+C34+C36+C38+C41+C45+C43)</f>
        <v>1726723</v>
      </c>
      <c r="D31" s="67">
        <f>SUM(D32+D34+D36+D38+D41+D45)</f>
        <v>1538740</v>
      </c>
      <c r="E31" s="67">
        <f>SUM(E32+E34+E36+E38+E41)</f>
        <v>1197510</v>
      </c>
      <c r="F31" s="67">
        <f>SUM(F32+F34+F36+F38+F41)</f>
        <v>1197510</v>
      </c>
    </row>
    <row r="32" spans="1:6" ht="15.75" customHeight="1" x14ac:dyDescent="0.3">
      <c r="A32" s="24" t="s">
        <v>56</v>
      </c>
      <c r="B32" s="76">
        <v>124568</v>
      </c>
      <c r="C32" s="100">
        <v>130584</v>
      </c>
      <c r="D32" s="64">
        <v>90595</v>
      </c>
      <c r="E32" s="64">
        <v>86420</v>
      </c>
      <c r="F32" s="64">
        <v>86420</v>
      </c>
    </row>
    <row r="33" spans="1:6" x14ac:dyDescent="0.3">
      <c r="A33" s="13" t="s">
        <v>57</v>
      </c>
      <c r="B33" s="76">
        <v>124568.1</v>
      </c>
      <c r="C33" s="100">
        <v>130584</v>
      </c>
      <c r="D33" s="64">
        <v>90595</v>
      </c>
      <c r="E33" s="64">
        <v>86420</v>
      </c>
      <c r="F33" s="64">
        <v>86420</v>
      </c>
    </row>
    <row r="34" spans="1:6" x14ac:dyDescent="0.3">
      <c r="A34" s="24" t="s">
        <v>58</v>
      </c>
      <c r="B34" s="76">
        <v>219.82</v>
      </c>
      <c r="C34" s="100">
        <v>1120</v>
      </c>
      <c r="D34" s="64">
        <v>300</v>
      </c>
      <c r="E34" s="64">
        <v>300</v>
      </c>
      <c r="F34" s="64">
        <v>300</v>
      </c>
    </row>
    <row r="35" spans="1:6" x14ac:dyDescent="0.3">
      <c r="A35" s="13" t="s">
        <v>59</v>
      </c>
      <c r="B35" s="76">
        <v>219.82</v>
      </c>
      <c r="C35" s="100">
        <v>1120</v>
      </c>
      <c r="D35" s="64">
        <v>300</v>
      </c>
      <c r="E35" s="64">
        <v>300</v>
      </c>
      <c r="F35" s="64">
        <v>300</v>
      </c>
    </row>
    <row r="36" spans="1:6" ht="26.4" x14ac:dyDescent="0.3">
      <c r="A36" s="11" t="s">
        <v>55</v>
      </c>
      <c r="B36" s="65">
        <v>1669.2</v>
      </c>
      <c r="C36" s="101">
        <v>700</v>
      </c>
      <c r="D36" s="65">
        <v>0</v>
      </c>
      <c r="E36" s="65">
        <v>0</v>
      </c>
      <c r="F36" s="65">
        <v>0</v>
      </c>
    </row>
    <row r="37" spans="1:6" ht="26.4" x14ac:dyDescent="0.3">
      <c r="A37" s="17" t="s">
        <v>83</v>
      </c>
      <c r="B37" s="65">
        <v>1669.2</v>
      </c>
      <c r="C37" s="101">
        <v>700</v>
      </c>
      <c r="D37" s="65">
        <v>0</v>
      </c>
      <c r="E37" s="65">
        <v>0</v>
      </c>
      <c r="F37" s="65">
        <v>0</v>
      </c>
    </row>
    <row r="38" spans="1:6" x14ac:dyDescent="0.3">
      <c r="A38" s="37" t="s">
        <v>54</v>
      </c>
      <c r="B38" s="65">
        <f>SUM(B39:B40)</f>
        <v>933957.67999999993</v>
      </c>
      <c r="C38" s="100">
        <f>SUM(C39:C40)</f>
        <v>1451927</v>
      </c>
      <c r="D38" s="65">
        <f>SUM(D39:D40)</f>
        <v>1315125</v>
      </c>
      <c r="E38" s="65">
        <f>SUM(E39:E40)</f>
        <v>1110570</v>
      </c>
      <c r="F38" s="65">
        <f>SUM(F39:F40)</f>
        <v>1110570</v>
      </c>
    </row>
    <row r="39" spans="1:6" x14ac:dyDescent="0.3">
      <c r="A39" s="68" t="s">
        <v>81</v>
      </c>
      <c r="B39" s="65">
        <v>3466.99</v>
      </c>
      <c r="C39" s="100">
        <v>398170</v>
      </c>
      <c r="D39" s="65">
        <v>204555</v>
      </c>
      <c r="E39" s="65">
        <v>0</v>
      </c>
      <c r="F39" s="65">
        <v>0</v>
      </c>
    </row>
    <row r="40" spans="1:6" x14ac:dyDescent="0.3">
      <c r="A40" s="13" t="s">
        <v>82</v>
      </c>
      <c r="B40" s="65">
        <v>930490.69</v>
      </c>
      <c r="C40" s="100">
        <v>1053757</v>
      </c>
      <c r="D40" s="65">
        <v>1110570</v>
      </c>
      <c r="E40" s="65">
        <v>1110570</v>
      </c>
      <c r="F40" s="65">
        <v>1110570</v>
      </c>
    </row>
    <row r="41" spans="1:6" x14ac:dyDescent="0.3">
      <c r="A41" s="69" t="s">
        <v>86</v>
      </c>
      <c r="B41" s="65">
        <v>1324.04</v>
      </c>
      <c r="C41" s="101">
        <v>2265</v>
      </c>
      <c r="D41" s="65">
        <v>220</v>
      </c>
      <c r="E41" s="65">
        <v>220</v>
      </c>
      <c r="F41" s="65">
        <v>220</v>
      </c>
    </row>
    <row r="42" spans="1:6" x14ac:dyDescent="0.3">
      <c r="A42" s="13" t="s">
        <v>84</v>
      </c>
      <c r="B42" s="65">
        <v>1324.04</v>
      </c>
      <c r="C42" s="101">
        <v>2265</v>
      </c>
      <c r="D42" s="65">
        <v>220</v>
      </c>
      <c r="E42" s="65">
        <v>220</v>
      </c>
      <c r="F42" s="65">
        <v>220</v>
      </c>
    </row>
    <row r="43" spans="1:6" ht="52.8" x14ac:dyDescent="0.3">
      <c r="A43" s="70" t="s">
        <v>113</v>
      </c>
      <c r="B43" s="65">
        <v>0</v>
      </c>
      <c r="C43" s="101">
        <v>30127</v>
      </c>
      <c r="D43" s="65">
        <v>0</v>
      </c>
      <c r="E43" s="65">
        <v>0</v>
      </c>
      <c r="F43" s="65">
        <v>0</v>
      </c>
    </row>
    <row r="44" spans="1:6" ht="52.8" x14ac:dyDescent="0.3">
      <c r="A44" s="17" t="s">
        <v>114</v>
      </c>
      <c r="B44" s="65">
        <v>0</v>
      </c>
      <c r="C44" s="101">
        <v>30127</v>
      </c>
      <c r="D44" s="65">
        <v>0</v>
      </c>
      <c r="E44" s="65">
        <v>0</v>
      </c>
      <c r="F44" s="65">
        <v>0</v>
      </c>
    </row>
    <row r="45" spans="1:6" x14ac:dyDescent="0.3">
      <c r="A45" s="74" t="s">
        <v>91</v>
      </c>
      <c r="B45" s="75">
        <v>0</v>
      </c>
      <c r="C45" s="101">
        <v>110000</v>
      </c>
      <c r="D45" s="65">
        <v>132500</v>
      </c>
      <c r="E45" s="65">
        <v>0</v>
      </c>
      <c r="F45" s="65">
        <v>0</v>
      </c>
    </row>
    <row r="46" spans="1:6" ht="28.8" x14ac:dyDescent="0.3">
      <c r="A46" s="59" t="s">
        <v>92</v>
      </c>
      <c r="B46" s="75">
        <v>0</v>
      </c>
      <c r="C46" s="101">
        <v>110000</v>
      </c>
      <c r="D46" s="65">
        <v>132500</v>
      </c>
      <c r="E46" s="65">
        <v>0</v>
      </c>
      <c r="F46" s="65">
        <v>0</v>
      </c>
    </row>
  </sheetData>
  <mergeCells count="5"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C13" sqref="C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10" t="s">
        <v>111</v>
      </c>
      <c r="B1" s="110"/>
      <c r="C1" s="110"/>
      <c r="D1" s="110"/>
      <c r="E1" s="110"/>
      <c r="F1" s="11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110" t="s">
        <v>18</v>
      </c>
      <c r="B3" s="110"/>
      <c r="C3" s="110"/>
      <c r="D3" s="110"/>
      <c r="E3" s="123"/>
      <c r="F3" s="123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10" t="s">
        <v>4</v>
      </c>
      <c r="B5" s="111"/>
      <c r="C5" s="111"/>
      <c r="D5" s="111"/>
      <c r="E5" s="111"/>
      <c r="F5" s="111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110" t="s">
        <v>13</v>
      </c>
      <c r="B7" s="128"/>
      <c r="C7" s="128"/>
      <c r="D7" s="128"/>
      <c r="E7" s="128"/>
      <c r="F7" s="128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53</v>
      </c>
      <c r="B9" s="19" t="s">
        <v>35</v>
      </c>
      <c r="C9" s="20" t="s">
        <v>36</v>
      </c>
      <c r="D9" s="20" t="s">
        <v>33</v>
      </c>
      <c r="E9" s="20" t="s">
        <v>27</v>
      </c>
      <c r="F9" s="20" t="s">
        <v>34</v>
      </c>
    </row>
    <row r="10" spans="1:6" ht="15.75" customHeight="1" x14ac:dyDescent="0.3">
      <c r="A10" s="11" t="s">
        <v>14</v>
      </c>
      <c r="B10" s="76">
        <v>1061633</v>
      </c>
      <c r="C10" s="100">
        <v>1726723</v>
      </c>
      <c r="D10" s="64">
        <v>1406240</v>
      </c>
      <c r="E10" s="64">
        <v>1406240</v>
      </c>
      <c r="F10" s="64">
        <v>1406240</v>
      </c>
    </row>
    <row r="11" spans="1:6" ht="15.75" customHeight="1" x14ac:dyDescent="0.3">
      <c r="A11" s="11" t="s">
        <v>87</v>
      </c>
      <c r="B11" s="76">
        <v>1061633</v>
      </c>
      <c r="C11" s="100">
        <v>1726723</v>
      </c>
      <c r="D11" s="64">
        <f>SUM(D12+D14)</f>
        <v>1406240</v>
      </c>
      <c r="E11" s="64">
        <f>SUM(E12+E14)</f>
        <v>1406240</v>
      </c>
      <c r="F11" s="64">
        <f>SUM(F12+F14)</f>
        <v>1406240</v>
      </c>
    </row>
    <row r="12" spans="1:6" x14ac:dyDescent="0.3">
      <c r="A12" s="70" t="s">
        <v>88</v>
      </c>
      <c r="B12" s="76">
        <v>1047117.07</v>
      </c>
      <c r="C12" s="100">
        <v>1661223</v>
      </c>
      <c r="D12" s="64">
        <v>1330390</v>
      </c>
      <c r="E12" s="64">
        <v>1330390</v>
      </c>
      <c r="F12" s="64">
        <v>1330390</v>
      </c>
    </row>
    <row r="13" spans="1:6" x14ac:dyDescent="0.3">
      <c r="A13" s="16" t="s">
        <v>89</v>
      </c>
      <c r="B13" s="76">
        <v>1047117</v>
      </c>
      <c r="C13" s="100">
        <v>1661223</v>
      </c>
      <c r="D13" s="64">
        <v>1330390</v>
      </c>
      <c r="E13" s="64">
        <v>1330390</v>
      </c>
      <c r="F13" s="64">
        <v>1330390</v>
      </c>
    </row>
    <row r="14" spans="1:6" x14ac:dyDescent="0.3">
      <c r="A14" s="11" t="s">
        <v>90</v>
      </c>
      <c r="B14" s="76">
        <v>14515.93</v>
      </c>
      <c r="C14" s="100">
        <v>65500</v>
      </c>
      <c r="D14" s="64">
        <v>75850</v>
      </c>
      <c r="E14" s="64">
        <v>75850</v>
      </c>
      <c r="F14" s="64">
        <v>75850</v>
      </c>
    </row>
    <row r="15" spans="1:6" x14ac:dyDescent="0.3">
      <c r="A15" s="18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18" sqref="E1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0" t="s">
        <v>111</v>
      </c>
      <c r="B1" s="110"/>
      <c r="C1" s="110"/>
      <c r="D1" s="110"/>
      <c r="E1" s="110"/>
      <c r="F1" s="110"/>
      <c r="G1" s="110"/>
      <c r="H1" s="110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0" t="s">
        <v>18</v>
      </c>
      <c r="B3" s="110"/>
      <c r="C3" s="110"/>
      <c r="D3" s="110"/>
      <c r="E3" s="110"/>
      <c r="F3" s="110"/>
      <c r="G3" s="110"/>
      <c r="H3" s="110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0" t="s">
        <v>60</v>
      </c>
      <c r="B5" s="110"/>
      <c r="C5" s="110"/>
      <c r="D5" s="110"/>
      <c r="E5" s="110"/>
      <c r="F5" s="110"/>
      <c r="G5" s="110"/>
      <c r="H5" s="110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32</v>
      </c>
      <c r="D7" s="19" t="s">
        <v>35</v>
      </c>
      <c r="E7" s="20" t="s">
        <v>36</v>
      </c>
      <c r="F7" s="20" t="s">
        <v>33</v>
      </c>
      <c r="G7" s="20" t="s">
        <v>27</v>
      </c>
      <c r="H7" s="20" t="s">
        <v>34</v>
      </c>
    </row>
    <row r="8" spans="1:8" x14ac:dyDescent="0.3">
      <c r="A8" s="35"/>
      <c r="B8" s="36"/>
      <c r="C8" s="34" t="s">
        <v>62</v>
      </c>
      <c r="D8" s="97">
        <v>230.94</v>
      </c>
      <c r="E8" s="67">
        <v>110000</v>
      </c>
      <c r="F8" s="67">
        <v>22500</v>
      </c>
      <c r="G8" s="67">
        <v>0</v>
      </c>
      <c r="H8" s="67">
        <v>0</v>
      </c>
    </row>
    <row r="9" spans="1:8" ht="26.4" x14ac:dyDescent="0.3">
      <c r="A9" s="11">
        <v>8</v>
      </c>
      <c r="B9" s="11"/>
      <c r="C9" s="11" t="s">
        <v>15</v>
      </c>
      <c r="D9" s="96">
        <v>230.94</v>
      </c>
      <c r="E9" s="64">
        <v>110000</v>
      </c>
      <c r="F9" s="64">
        <v>22500</v>
      </c>
      <c r="G9" s="64">
        <v>0</v>
      </c>
      <c r="H9" s="64">
        <v>0</v>
      </c>
    </row>
    <row r="10" spans="1:8" x14ac:dyDescent="0.3">
      <c r="A10" s="11"/>
      <c r="B10" s="15">
        <v>84</v>
      </c>
      <c r="C10" s="15" t="s">
        <v>22</v>
      </c>
      <c r="D10" s="96">
        <v>230.94</v>
      </c>
      <c r="E10" s="64">
        <v>110000</v>
      </c>
      <c r="F10" s="64">
        <v>22500</v>
      </c>
      <c r="G10" s="64">
        <v>0</v>
      </c>
      <c r="H10" s="64">
        <v>0</v>
      </c>
    </row>
    <row r="11" spans="1:8" x14ac:dyDescent="0.3">
      <c r="A11" s="11"/>
      <c r="B11" s="15"/>
      <c r="C11" s="38"/>
      <c r="D11" s="8"/>
      <c r="E11" s="71"/>
      <c r="F11" s="64"/>
      <c r="G11" s="64"/>
      <c r="H11" s="64"/>
    </row>
    <row r="12" spans="1:8" x14ac:dyDescent="0.3">
      <c r="A12" s="11"/>
      <c r="B12" s="15"/>
      <c r="C12" s="34" t="s">
        <v>65</v>
      </c>
      <c r="D12" s="76">
        <v>105.85</v>
      </c>
      <c r="E12" s="64">
        <v>115.47</v>
      </c>
      <c r="F12" s="64">
        <v>132500</v>
      </c>
      <c r="G12" s="64">
        <v>0</v>
      </c>
      <c r="H12" s="64">
        <v>0</v>
      </c>
    </row>
    <row r="13" spans="1:8" ht="26.4" x14ac:dyDescent="0.3">
      <c r="A13" s="14">
        <v>5</v>
      </c>
      <c r="B13" s="14"/>
      <c r="C13" s="24" t="s">
        <v>16</v>
      </c>
      <c r="D13" s="76">
        <v>105.85</v>
      </c>
      <c r="E13" s="64">
        <v>115.47</v>
      </c>
      <c r="F13" s="64">
        <v>132500</v>
      </c>
      <c r="G13" s="64">
        <v>0</v>
      </c>
      <c r="H13" s="64">
        <v>0</v>
      </c>
    </row>
    <row r="14" spans="1:8" ht="26.4" x14ac:dyDescent="0.3">
      <c r="A14" s="15"/>
      <c r="B14" s="15">
        <v>54</v>
      </c>
      <c r="C14" s="25" t="s">
        <v>23</v>
      </c>
      <c r="D14" s="76">
        <v>105.85</v>
      </c>
      <c r="E14" s="64">
        <v>115.47</v>
      </c>
      <c r="F14" s="64">
        <v>132500</v>
      </c>
      <c r="G14" s="64">
        <v>0</v>
      </c>
      <c r="H14" s="64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sqref="A1:F16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10" t="s">
        <v>111</v>
      </c>
      <c r="B1" s="110"/>
      <c r="C1" s="110"/>
      <c r="D1" s="110"/>
      <c r="E1" s="110"/>
      <c r="F1" s="110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110" t="s">
        <v>18</v>
      </c>
      <c r="B3" s="110"/>
      <c r="C3" s="110"/>
      <c r="D3" s="110"/>
      <c r="E3" s="110"/>
      <c r="F3" s="110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10" t="s">
        <v>61</v>
      </c>
      <c r="B5" s="110"/>
      <c r="C5" s="110"/>
      <c r="D5" s="110"/>
      <c r="E5" s="110"/>
      <c r="F5" s="110"/>
    </row>
    <row r="6" spans="1:6" ht="17.399999999999999" x14ac:dyDescent="0.3">
      <c r="A6" s="4"/>
      <c r="B6" s="4"/>
      <c r="C6" s="4"/>
      <c r="D6" s="4"/>
      <c r="E6" s="5"/>
      <c r="F6" s="5"/>
    </row>
    <row r="7" spans="1:6" ht="26.4" x14ac:dyDescent="0.3">
      <c r="A7" s="19" t="s">
        <v>53</v>
      </c>
      <c r="B7" s="19" t="s">
        <v>35</v>
      </c>
      <c r="C7" s="20" t="s">
        <v>36</v>
      </c>
      <c r="D7" s="20" t="s">
        <v>33</v>
      </c>
      <c r="E7" s="20" t="s">
        <v>27</v>
      </c>
      <c r="F7" s="20" t="s">
        <v>34</v>
      </c>
    </row>
    <row r="8" spans="1:6" x14ac:dyDescent="0.3">
      <c r="A8" s="11" t="s">
        <v>62</v>
      </c>
      <c r="B8" s="76">
        <v>230.94</v>
      </c>
      <c r="C8" s="64">
        <v>110000</v>
      </c>
      <c r="D8" s="64">
        <v>22500</v>
      </c>
      <c r="E8" s="64">
        <v>0</v>
      </c>
      <c r="F8" s="64">
        <v>0</v>
      </c>
    </row>
    <row r="9" spans="1:6" ht="26.4" x14ac:dyDescent="0.3">
      <c r="A9" s="11" t="s">
        <v>63</v>
      </c>
      <c r="B9" s="76">
        <v>230.94</v>
      </c>
      <c r="C9" s="64">
        <v>110000</v>
      </c>
      <c r="D9" s="64">
        <v>22500</v>
      </c>
      <c r="E9" s="64">
        <v>0</v>
      </c>
      <c r="F9" s="64">
        <v>0</v>
      </c>
    </row>
    <row r="10" spans="1:6" ht="26.4" x14ac:dyDescent="0.3">
      <c r="A10" s="17" t="s">
        <v>64</v>
      </c>
      <c r="B10" s="76">
        <v>230.94</v>
      </c>
      <c r="C10" s="64">
        <v>110000</v>
      </c>
      <c r="D10" s="64">
        <v>22500</v>
      </c>
      <c r="E10" s="64">
        <v>0</v>
      </c>
      <c r="F10" s="64">
        <v>0</v>
      </c>
    </row>
    <row r="11" spans="1:6" x14ac:dyDescent="0.3">
      <c r="A11" s="17"/>
      <c r="B11" s="8"/>
      <c r="C11" s="64"/>
      <c r="D11" s="9"/>
      <c r="E11" s="64">
        <v>0</v>
      </c>
      <c r="F11" s="64">
        <v>0</v>
      </c>
    </row>
    <row r="12" spans="1:6" x14ac:dyDescent="0.3">
      <c r="A12" s="11" t="s">
        <v>65</v>
      </c>
      <c r="B12" s="76">
        <v>105.85</v>
      </c>
      <c r="C12" s="64">
        <v>115.47</v>
      </c>
      <c r="D12" s="64">
        <v>132500</v>
      </c>
      <c r="E12" s="64">
        <v>0</v>
      </c>
      <c r="F12" s="64">
        <v>0</v>
      </c>
    </row>
    <row r="13" spans="1:6" x14ac:dyDescent="0.3">
      <c r="A13" s="24" t="s">
        <v>56</v>
      </c>
      <c r="B13" s="76">
        <v>105.85</v>
      </c>
      <c r="C13" s="64">
        <v>115.47</v>
      </c>
      <c r="D13" s="64">
        <v>0</v>
      </c>
      <c r="E13" s="64">
        <v>0</v>
      </c>
      <c r="F13" s="64">
        <v>0</v>
      </c>
    </row>
    <row r="14" spans="1:6" x14ac:dyDescent="0.3">
      <c r="A14" s="13" t="s">
        <v>57</v>
      </c>
      <c r="B14" s="76">
        <v>105.85</v>
      </c>
      <c r="C14" s="64">
        <v>115.47</v>
      </c>
      <c r="D14" s="64">
        <v>0</v>
      </c>
      <c r="E14" s="64">
        <v>0</v>
      </c>
      <c r="F14" s="64">
        <v>0</v>
      </c>
    </row>
    <row r="15" spans="1:6" ht="26.4" x14ac:dyDescent="0.3">
      <c r="A15" s="11" t="s">
        <v>63</v>
      </c>
      <c r="B15" s="76">
        <v>0</v>
      </c>
      <c r="C15" s="64">
        <v>0</v>
      </c>
      <c r="D15" s="64">
        <v>132500</v>
      </c>
      <c r="E15" s="64">
        <v>0</v>
      </c>
      <c r="F15" s="64">
        <v>0</v>
      </c>
    </row>
    <row r="16" spans="1:6" ht="26.4" x14ac:dyDescent="0.3">
      <c r="A16" s="17" t="s">
        <v>64</v>
      </c>
      <c r="B16" s="76">
        <v>0</v>
      </c>
      <c r="C16" s="64">
        <v>0</v>
      </c>
      <c r="D16" s="64">
        <v>132500</v>
      </c>
      <c r="E16" s="64">
        <v>0</v>
      </c>
      <c r="F16" s="64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9"/>
  <sheetViews>
    <sheetView workbookViewId="0">
      <selection activeCell="F14" sqref="F1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110" t="s">
        <v>112</v>
      </c>
      <c r="B1" s="110"/>
      <c r="C1" s="110"/>
      <c r="D1" s="110"/>
      <c r="E1" s="110"/>
      <c r="F1" s="110"/>
      <c r="G1" s="110"/>
      <c r="H1" s="110"/>
      <c r="I1" s="110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110" t="s">
        <v>17</v>
      </c>
      <c r="B3" s="111"/>
      <c r="C3" s="111"/>
      <c r="D3" s="111"/>
      <c r="E3" s="111"/>
      <c r="F3" s="111"/>
      <c r="G3" s="111"/>
      <c r="H3" s="111"/>
      <c r="I3" s="111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41" t="s">
        <v>19</v>
      </c>
      <c r="B5" s="142"/>
      <c r="C5" s="143"/>
      <c r="D5" s="19" t="s">
        <v>20</v>
      </c>
      <c r="E5" s="19" t="s">
        <v>35</v>
      </c>
      <c r="F5" s="20" t="s">
        <v>36</v>
      </c>
      <c r="G5" s="20" t="s">
        <v>33</v>
      </c>
      <c r="H5" s="20" t="s">
        <v>27</v>
      </c>
      <c r="I5" s="20" t="s">
        <v>34</v>
      </c>
    </row>
    <row r="6" spans="1:9" ht="26.4" x14ac:dyDescent="0.3">
      <c r="A6" s="138" t="s">
        <v>24</v>
      </c>
      <c r="B6" s="139"/>
      <c r="C6" s="140"/>
      <c r="D6" s="27" t="s">
        <v>93</v>
      </c>
      <c r="E6" s="76">
        <v>1061738.8500000001</v>
      </c>
      <c r="F6" s="100">
        <v>1726723</v>
      </c>
      <c r="G6" s="64">
        <v>1538740</v>
      </c>
      <c r="H6" s="64">
        <v>1197510</v>
      </c>
      <c r="I6" s="64">
        <v>1197510</v>
      </c>
    </row>
    <row r="7" spans="1:9" ht="14.4" customHeight="1" x14ac:dyDescent="0.3">
      <c r="A7" s="138" t="s">
        <v>94</v>
      </c>
      <c r="B7" s="139"/>
      <c r="C7" s="140"/>
      <c r="D7" s="27" t="s">
        <v>95</v>
      </c>
      <c r="E7" s="64">
        <f>SUM(E8+E19+E22+E25+E34+E43+E51)</f>
        <v>1061738.8500000001</v>
      </c>
      <c r="F7" s="100">
        <f>SUM(F8+F19+F22+F25+F34+F43+F51+F48)</f>
        <v>1726723</v>
      </c>
      <c r="G7" s="64">
        <f>SUM(G8+G19+G25+G34+G43+G51)</f>
        <v>1538740</v>
      </c>
      <c r="H7" s="64">
        <f>SUM(H8+H19+H25+H34+H43+H51)</f>
        <v>1197510</v>
      </c>
      <c r="I7" s="64">
        <f>SUM(I8+I19+I25+I34+I43+I51)</f>
        <v>1197510</v>
      </c>
    </row>
    <row r="8" spans="1:9" ht="14.4" customHeight="1" x14ac:dyDescent="0.3">
      <c r="A8" s="135" t="s">
        <v>96</v>
      </c>
      <c r="B8" s="136"/>
      <c r="C8" s="137"/>
      <c r="D8" s="27" t="s">
        <v>97</v>
      </c>
      <c r="E8" s="76">
        <f>SUM(E9+E14+E17)</f>
        <v>124568.12000000001</v>
      </c>
      <c r="F8" s="102">
        <f>SUM(F9+F14)</f>
        <v>130584</v>
      </c>
      <c r="G8" s="81">
        <f>SUM(G9+G14)</f>
        <v>90595</v>
      </c>
      <c r="H8" s="81">
        <f>SUM(H9+H14)</f>
        <v>86420</v>
      </c>
      <c r="I8" s="81">
        <f>SUM(I9+I14)</f>
        <v>86420</v>
      </c>
    </row>
    <row r="9" spans="1:9" x14ac:dyDescent="0.3">
      <c r="A9" s="52">
        <v>3</v>
      </c>
      <c r="B9" s="53"/>
      <c r="C9" s="27"/>
      <c r="D9" s="26" t="s">
        <v>10</v>
      </c>
      <c r="E9" s="76">
        <f>SUM(E10:E13)</f>
        <v>95445.49</v>
      </c>
      <c r="F9" s="103">
        <f>SUM(F10:F12)</f>
        <v>126300</v>
      </c>
      <c r="G9" s="76">
        <f>SUM(G10:G12)</f>
        <v>90245</v>
      </c>
      <c r="H9" s="76">
        <f>SUM(H10:H12)</f>
        <v>86070</v>
      </c>
      <c r="I9" s="76">
        <f>SUM(I10:I12)</f>
        <v>86070</v>
      </c>
    </row>
    <row r="10" spans="1:9" x14ac:dyDescent="0.3">
      <c r="A10" s="52">
        <v>31</v>
      </c>
      <c r="B10" s="53"/>
      <c r="C10" s="27"/>
      <c r="D10" s="26" t="s">
        <v>11</v>
      </c>
      <c r="E10" s="76">
        <v>75.400000000000006</v>
      </c>
      <c r="F10" s="103">
        <v>2030</v>
      </c>
      <c r="G10" s="76">
        <v>4175</v>
      </c>
      <c r="H10" s="9">
        <v>0</v>
      </c>
      <c r="I10" s="10">
        <v>0</v>
      </c>
    </row>
    <row r="11" spans="1:9" x14ac:dyDescent="0.3">
      <c r="A11" s="52">
        <v>32</v>
      </c>
      <c r="B11" s="53"/>
      <c r="C11" s="27"/>
      <c r="D11" s="26" t="s">
        <v>21</v>
      </c>
      <c r="E11" s="76">
        <v>94899.8</v>
      </c>
      <c r="F11" s="103">
        <v>121005</v>
      </c>
      <c r="G11" s="76">
        <v>82970</v>
      </c>
      <c r="H11" s="76">
        <v>82970</v>
      </c>
      <c r="I11" s="76">
        <v>82970</v>
      </c>
    </row>
    <row r="12" spans="1:9" x14ac:dyDescent="0.3">
      <c r="A12" s="52">
        <v>34</v>
      </c>
      <c r="B12" s="53"/>
      <c r="C12" s="27"/>
      <c r="D12" s="26" t="s">
        <v>77</v>
      </c>
      <c r="E12" s="76">
        <v>360.85</v>
      </c>
      <c r="F12" s="103">
        <v>3265</v>
      </c>
      <c r="G12" s="76">
        <v>3100</v>
      </c>
      <c r="H12" s="76">
        <v>3100</v>
      </c>
      <c r="I12" s="76">
        <v>3100</v>
      </c>
    </row>
    <row r="13" spans="1:9" x14ac:dyDescent="0.3">
      <c r="A13" s="52">
        <v>38</v>
      </c>
      <c r="B13" s="53"/>
      <c r="C13" s="27"/>
      <c r="D13" s="26" t="s">
        <v>79</v>
      </c>
      <c r="E13" s="76">
        <v>109.44</v>
      </c>
      <c r="F13" s="103">
        <v>0</v>
      </c>
      <c r="G13" s="76">
        <v>0</v>
      </c>
      <c r="H13" s="76">
        <v>0</v>
      </c>
      <c r="I13" s="76">
        <v>0</v>
      </c>
    </row>
    <row r="14" spans="1:9" ht="32.4" customHeight="1" x14ac:dyDescent="0.3">
      <c r="A14" s="52">
        <v>4</v>
      </c>
      <c r="B14" s="53"/>
      <c r="C14" s="27"/>
      <c r="D14" s="26" t="s">
        <v>12</v>
      </c>
      <c r="E14" s="76">
        <f>SUM(E15:E16)</f>
        <v>29016.78</v>
      </c>
      <c r="F14" s="103">
        <v>4284</v>
      </c>
      <c r="G14" s="76">
        <v>350</v>
      </c>
      <c r="H14" s="76">
        <v>350</v>
      </c>
      <c r="I14" s="76">
        <v>350</v>
      </c>
    </row>
    <row r="15" spans="1:9" ht="31.2" customHeight="1" x14ac:dyDescent="0.3">
      <c r="A15" s="52">
        <v>42</v>
      </c>
      <c r="B15" s="53"/>
      <c r="C15" s="27"/>
      <c r="D15" s="26" t="s">
        <v>31</v>
      </c>
      <c r="E15" s="76">
        <v>2480.5100000000002</v>
      </c>
      <c r="F15" s="103">
        <v>4284</v>
      </c>
      <c r="G15" s="76">
        <v>350</v>
      </c>
      <c r="H15" s="76">
        <v>350</v>
      </c>
      <c r="I15" s="76">
        <v>350</v>
      </c>
    </row>
    <row r="16" spans="1:9" ht="31.2" customHeight="1" x14ac:dyDescent="0.3">
      <c r="A16" s="52">
        <v>45</v>
      </c>
      <c r="B16" s="53"/>
      <c r="C16" s="27"/>
      <c r="D16" s="26" t="s">
        <v>110</v>
      </c>
      <c r="E16" s="76">
        <v>26536.27</v>
      </c>
      <c r="F16" s="103">
        <v>0</v>
      </c>
      <c r="G16" s="76">
        <v>0</v>
      </c>
      <c r="H16" s="76">
        <v>0</v>
      </c>
      <c r="I16" s="76">
        <v>0</v>
      </c>
    </row>
    <row r="17" spans="1:9" ht="31.2" customHeight="1" x14ac:dyDescent="0.3">
      <c r="A17" s="52">
        <v>5</v>
      </c>
      <c r="B17" s="53"/>
      <c r="C17" s="27"/>
      <c r="D17" s="26" t="s">
        <v>75</v>
      </c>
      <c r="E17" s="76">
        <v>105.85</v>
      </c>
      <c r="F17" s="103">
        <v>0</v>
      </c>
      <c r="G17" s="76">
        <v>0</v>
      </c>
      <c r="H17" s="76">
        <v>0</v>
      </c>
      <c r="I17" s="76">
        <v>0</v>
      </c>
    </row>
    <row r="18" spans="1:9" ht="31.2" customHeight="1" x14ac:dyDescent="0.3">
      <c r="A18" s="52">
        <v>54</v>
      </c>
      <c r="B18" s="53"/>
      <c r="C18" s="27"/>
      <c r="D18" s="26" t="s">
        <v>23</v>
      </c>
      <c r="E18" s="76">
        <v>105.85</v>
      </c>
      <c r="F18" s="103">
        <v>0</v>
      </c>
      <c r="G18" s="76">
        <v>0</v>
      </c>
      <c r="H18" s="76">
        <v>0</v>
      </c>
      <c r="I18" s="76">
        <v>0</v>
      </c>
    </row>
    <row r="19" spans="1:9" x14ac:dyDescent="0.3">
      <c r="A19" s="135" t="s">
        <v>102</v>
      </c>
      <c r="B19" s="136"/>
      <c r="C19" s="137"/>
      <c r="D19" s="80" t="s">
        <v>103</v>
      </c>
      <c r="E19" s="82">
        <v>219.82</v>
      </c>
      <c r="F19" s="104">
        <v>1120</v>
      </c>
      <c r="G19" s="83">
        <v>300</v>
      </c>
      <c r="H19" s="83">
        <v>300</v>
      </c>
      <c r="I19" s="83">
        <v>300</v>
      </c>
    </row>
    <row r="20" spans="1:9" x14ac:dyDescent="0.3">
      <c r="A20" s="132">
        <v>3</v>
      </c>
      <c r="B20" s="133"/>
      <c r="C20" s="134"/>
      <c r="D20" s="26" t="s">
        <v>10</v>
      </c>
      <c r="E20" s="83">
        <v>219.82</v>
      </c>
      <c r="F20" s="104">
        <v>1120</v>
      </c>
      <c r="G20" s="83">
        <v>300</v>
      </c>
      <c r="H20" s="83">
        <v>300</v>
      </c>
      <c r="I20" s="83">
        <v>300</v>
      </c>
    </row>
    <row r="21" spans="1:9" x14ac:dyDescent="0.3">
      <c r="A21" s="129">
        <v>32</v>
      </c>
      <c r="B21" s="130"/>
      <c r="C21" s="131"/>
      <c r="D21" s="26" t="s">
        <v>21</v>
      </c>
      <c r="E21" s="83">
        <v>219.82</v>
      </c>
      <c r="F21" s="104">
        <v>1120</v>
      </c>
      <c r="G21" s="83">
        <v>300</v>
      </c>
      <c r="H21" s="83">
        <v>300</v>
      </c>
      <c r="I21" s="83">
        <v>300</v>
      </c>
    </row>
    <row r="22" spans="1:9" x14ac:dyDescent="0.3">
      <c r="A22" s="135" t="s">
        <v>104</v>
      </c>
      <c r="B22" s="136"/>
      <c r="C22" s="137"/>
      <c r="D22" s="80" t="s">
        <v>105</v>
      </c>
      <c r="E22" s="82">
        <v>1669.2</v>
      </c>
      <c r="F22" s="105">
        <v>700</v>
      </c>
      <c r="G22" s="82">
        <v>0</v>
      </c>
      <c r="H22" s="82">
        <v>0</v>
      </c>
      <c r="I22" s="82">
        <v>0</v>
      </c>
    </row>
    <row r="23" spans="1:9" x14ac:dyDescent="0.3">
      <c r="A23" s="132">
        <v>3</v>
      </c>
      <c r="B23" s="133"/>
      <c r="C23" s="134"/>
      <c r="D23" s="26" t="s">
        <v>10</v>
      </c>
      <c r="E23" s="83">
        <v>1669.2</v>
      </c>
      <c r="F23" s="104">
        <v>700</v>
      </c>
      <c r="G23" s="83">
        <v>0</v>
      </c>
      <c r="H23" s="83">
        <v>0</v>
      </c>
      <c r="I23" s="83">
        <v>0</v>
      </c>
    </row>
    <row r="24" spans="1:9" x14ac:dyDescent="0.3">
      <c r="A24" s="129">
        <v>32</v>
      </c>
      <c r="B24" s="130"/>
      <c r="C24" s="131"/>
      <c r="D24" s="26" t="s">
        <v>21</v>
      </c>
      <c r="E24" s="83">
        <v>1669.2</v>
      </c>
      <c r="F24" s="104">
        <v>700</v>
      </c>
      <c r="G24" s="83">
        <v>0</v>
      </c>
      <c r="H24" s="83">
        <v>0</v>
      </c>
      <c r="I24" s="83">
        <v>0</v>
      </c>
    </row>
    <row r="25" spans="1:9" x14ac:dyDescent="0.3">
      <c r="A25" s="135" t="s">
        <v>100</v>
      </c>
      <c r="B25" s="136"/>
      <c r="C25" s="137"/>
      <c r="D25" s="80" t="s">
        <v>101</v>
      </c>
      <c r="E25" s="81">
        <f>SUM(E26+E32)</f>
        <v>930490.68</v>
      </c>
      <c r="F25" s="102">
        <f>SUM(F26+F32)</f>
        <v>1053757</v>
      </c>
      <c r="G25" s="81">
        <f>SUM(G26+G32)</f>
        <v>1110570</v>
      </c>
      <c r="H25" s="81">
        <f>SUM(H26+H32)</f>
        <v>1110570</v>
      </c>
      <c r="I25" s="81">
        <f>SUM(I26+I32)</f>
        <v>1110570</v>
      </c>
    </row>
    <row r="26" spans="1:9" x14ac:dyDescent="0.3">
      <c r="A26" s="132">
        <v>3</v>
      </c>
      <c r="B26" s="133"/>
      <c r="C26" s="134"/>
      <c r="D26" s="26" t="s">
        <v>10</v>
      </c>
      <c r="E26" s="64">
        <f>SUM(E27:E30)</f>
        <v>928330.92</v>
      </c>
      <c r="F26" s="100">
        <f>SUM(F27:F31)</f>
        <v>1048757</v>
      </c>
      <c r="G26" s="64">
        <f>SUM(G27:G30)</f>
        <v>1105700</v>
      </c>
      <c r="H26" s="64">
        <f>SUM(H27:H30)</f>
        <v>1105700</v>
      </c>
      <c r="I26" s="64">
        <f>SUM(I27:I30)</f>
        <v>1105700</v>
      </c>
    </row>
    <row r="27" spans="1:9" x14ac:dyDescent="0.3">
      <c r="A27" s="129">
        <v>31</v>
      </c>
      <c r="B27" s="130"/>
      <c r="C27" s="131"/>
      <c r="D27" s="26" t="s">
        <v>11</v>
      </c>
      <c r="E27" s="64">
        <v>858936.34</v>
      </c>
      <c r="F27" s="100">
        <v>956520</v>
      </c>
      <c r="G27" s="64">
        <v>1001000</v>
      </c>
      <c r="H27" s="64">
        <v>1001000</v>
      </c>
      <c r="I27" s="64">
        <v>1001000</v>
      </c>
    </row>
    <row r="28" spans="1:9" x14ac:dyDescent="0.3">
      <c r="A28" s="129">
        <v>32</v>
      </c>
      <c r="B28" s="130"/>
      <c r="C28" s="131"/>
      <c r="D28" s="26" t="s">
        <v>21</v>
      </c>
      <c r="E28" s="64">
        <v>56806.64</v>
      </c>
      <c r="F28" s="100">
        <v>84225</v>
      </c>
      <c r="G28" s="72">
        <v>97800</v>
      </c>
      <c r="H28" s="72">
        <v>97800</v>
      </c>
      <c r="I28" s="72">
        <v>97800</v>
      </c>
    </row>
    <row r="29" spans="1:9" x14ac:dyDescent="0.3">
      <c r="A29" s="54">
        <v>34</v>
      </c>
      <c r="B29" s="55"/>
      <c r="C29" s="56"/>
      <c r="D29" s="26" t="s">
        <v>77</v>
      </c>
      <c r="E29" s="64">
        <v>4202.91</v>
      </c>
      <c r="F29" s="100">
        <v>332</v>
      </c>
      <c r="G29" s="72"/>
      <c r="H29" s="72"/>
      <c r="I29" s="72"/>
    </row>
    <row r="30" spans="1:9" ht="39.6" x14ac:dyDescent="0.3">
      <c r="A30" s="54">
        <v>37</v>
      </c>
      <c r="B30" s="55"/>
      <c r="C30" s="56"/>
      <c r="D30" s="26" t="s">
        <v>78</v>
      </c>
      <c r="E30" s="64">
        <v>8385.0300000000007</v>
      </c>
      <c r="F30" s="100">
        <v>7200</v>
      </c>
      <c r="G30" s="64">
        <v>6900</v>
      </c>
      <c r="H30" s="64">
        <v>6900</v>
      </c>
      <c r="I30" s="64">
        <v>6900</v>
      </c>
    </row>
    <row r="31" spans="1:9" x14ac:dyDescent="0.3">
      <c r="A31" s="54">
        <v>38</v>
      </c>
      <c r="B31" s="55"/>
      <c r="C31" s="56"/>
      <c r="D31" s="26" t="s">
        <v>79</v>
      </c>
      <c r="E31" s="64"/>
      <c r="F31" s="100">
        <v>480</v>
      </c>
      <c r="G31" s="64"/>
      <c r="H31" s="64"/>
      <c r="I31" s="64"/>
    </row>
    <row r="32" spans="1:9" ht="26.4" x14ac:dyDescent="0.3">
      <c r="A32" s="132">
        <v>4</v>
      </c>
      <c r="B32" s="133"/>
      <c r="C32" s="134"/>
      <c r="D32" s="26" t="s">
        <v>12</v>
      </c>
      <c r="E32" s="64">
        <v>2159.7600000000002</v>
      </c>
      <c r="F32" s="100">
        <v>5000</v>
      </c>
      <c r="G32" s="64">
        <v>4870</v>
      </c>
      <c r="H32" s="64">
        <v>4870</v>
      </c>
      <c r="I32" s="64">
        <v>4870</v>
      </c>
    </row>
    <row r="33" spans="1:9" ht="26.4" x14ac:dyDescent="0.3">
      <c r="A33" s="129">
        <v>42</v>
      </c>
      <c r="B33" s="130"/>
      <c r="C33" s="131"/>
      <c r="D33" s="26" t="s">
        <v>31</v>
      </c>
      <c r="E33" s="64">
        <v>2159.7600000000002</v>
      </c>
      <c r="F33" s="100">
        <v>5000</v>
      </c>
      <c r="G33" s="72">
        <v>4870</v>
      </c>
      <c r="H33" s="72">
        <v>4870</v>
      </c>
      <c r="I33" s="72">
        <v>4870</v>
      </c>
    </row>
    <row r="34" spans="1:9" x14ac:dyDescent="0.3">
      <c r="A34" s="77" t="s">
        <v>98</v>
      </c>
      <c r="B34" s="78"/>
      <c r="C34" s="79"/>
      <c r="D34" s="27" t="s">
        <v>99</v>
      </c>
      <c r="E34" s="81">
        <v>3466.99</v>
      </c>
      <c r="F34" s="102">
        <f>SUM(F35+F38)</f>
        <v>398170</v>
      </c>
      <c r="G34" s="81">
        <f>SUM(G35+G38+G41)</f>
        <v>204555</v>
      </c>
      <c r="H34" s="84">
        <v>0</v>
      </c>
      <c r="I34" s="98">
        <v>0</v>
      </c>
    </row>
    <row r="35" spans="1:9" x14ac:dyDescent="0.3">
      <c r="A35" s="77">
        <v>3</v>
      </c>
      <c r="B35" s="78"/>
      <c r="C35" s="79"/>
      <c r="D35" s="26" t="s">
        <v>10</v>
      </c>
      <c r="E35" s="76">
        <v>3466.99</v>
      </c>
      <c r="F35" s="103">
        <f>SUM(F36:F37)</f>
        <v>276720</v>
      </c>
      <c r="G35" s="76">
        <f>SUM(G36:G37)</f>
        <v>202233</v>
      </c>
      <c r="H35" s="64">
        <v>0</v>
      </c>
      <c r="I35" s="72">
        <v>0</v>
      </c>
    </row>
    <row r="36" spans="1:9" x14ac:dyDescent="0.3">
      <c r="A36" s="77">
        <v>32</v>
      </c>
      <c r="B36" s="78"/>
      <c r="C36" s="79"/>
      <c r="D36" s="26" t="s">
        <v>21</v>
      </c>
      <c r="E36" s="76">
        <v>3466.99</v>
      </c>
      <c r="F36" s="103">
        <v>258720</v>
      </c>
      <c r="G36" s="76">
        <v>83099</v>
      </c>
      <c r="H36" s="64">
        <v>0</v>
      </c>
      <c r="I36" s="72">
        <v>0</v>
      </c>
    </row>
    <row r="37" spans="1:9" x14ac:dyDescent="0.3">
      <c r="A37" s="77">
        <v>38</v>
      </c>
      <c r="B37" s="78"/>
      <c r="C37" s="79"/>
      <c r="D37" s="26" t="s">
        <v>79</v>
      </c>
      <c r="E37" s="76">
        <v>0</v>
      </c>
      <c r="F37" s="103">
        <v>18000</v>
      </c>
      <c r="G37" s="76">
        <v>119134</v>
      </c>
      <c r="H37" s="64">
        <v>0</v>
      </c>
      <c r="I37" s="72">
        <v>0</v>
      </c>
    </row>
    <row r="38" spans="1:9" ht="26.4" x14ac:dyDescent="0.3">
      <c r="A38" s="77">
        <v>4</v>
      </c>
      <c r="B38" s="78"/>
      <c r="C38" s="79"/>
      <c r="D38" s="26" t="s">
        <v>12</v>
      </c>
      <c r="E38" s="76">
        <v>0</v>
      </c>
      <c r="F38" s="103">
        <v>121450</v>
      </c>
      <c r="G38" s="76">
        <v>2322</v>
      </c>
      <c r="H38" s="64">
        <v>0</v>
      </c>
      <c r="I38" s="72">
        <v>0</v>
      </c>
    </row>
    <row r="39" spans="1:9" ht="26.4" x14ac:dyDescent="0.3">
      <c r="A39" s="77">
        <v>42</v>
      </c>
      <c r="B39" s="78"/>
      <c r="C39" s="79"/>
      <c r="D39" s="26" t="s">
        <v>31</v>
      </c>
      <c r="E39" s="76">
        <v>0</v>
      </c>
      <c r="F39" s="103">
        <v>119450</v>
      </c>
      <c r="G39" s="76">
        <v>2322</v>
      </c>
      <c r="H39" s="64">
        <v>0</v>
      </c>
      <c r="I39" s="72">
        <v>0</v>
      </c>
    </row>
    <row r="40" spans="1:9" ht="26.4" x14ac:dyDescent="0.3">
      <c r="A40" s="77">
        <v>45</v>
      </c>
      <c r="B40" s="78"/>
      <c r="C40" s="79"/>
      <c r="D40" s="26" t="s">
        <v>110</v>
      </c>
      <c r="E40" s="76"/>
      <c r="F40" s="103">
        <v>2000</v>
      </c>
      <c r="G40" s="76"/>
      <c r="H40" s="64"/>
      <c r="I40" s="72"/>
    </row>
    <row r="41" spans="1:9" ht="26.4" x14ac:dyDescent="0.3">
      <c r="A41" s="77">
        <v>5</v>
      </c>
      <c r="B41" s="78"/>
      <c r="C41" s="79"/>
      <c r="D41" s="26" t="s">
        <v>75</v>
      </c>
      <c r="E41" s="76">
        <v>0</v>
      </c>
      <c r="F41" s="103">
        <v>0</v>
      </c>
      <c r="G41" s="76">
        <v>0</v>
      </c>
      <c r="H41" s="64">
        <v>0</v>
      </c>
      <c r="I41" s="72">
        <v>0</v>
      </c>
    </row>
    <row r="42" spans="1:9" ht="26.4" x14ac:dyDescent="0.3">
      <c r="A42" s="77">
        <v>54</v>
      </c>
      <c r="B42" s="78"/>
      <c r="C42" s="79"/>
      <c r="D42" s="26" t="s">
        <v>23</v>
      </c>
      <c r="E42" s="76">
        <v>0</v>
      </c>
      <c r="F42" s="103">
        <v>0</v>
      </c>
      <c r="G42" s="76">
        <v>0</v>
      </c>
      <c r="H42" s="64">
        <v>0</v>
      </c>
      <c r="I42" s="72">
        <v>0</v>
      </c>
    </row>
    <row r="43" spans="1:9" x14ac:dyDescent="0.3">
      <c r="A43" s="135" t="s">
        <v>106</v>
      </c>
      <c r="B43" s="136"/>
      <c r="C43" s="137"/>
      <c r="D43" s="80" t="s">
        <v>107</v>
      </c>
      <c r="E43" s="82">
        <f>SUM(E44+E46)</f>
        <v>1324.04</v>
      </c>
      <c r="F43" s="105">
        <f>SUM(F44+F46)</f>
        <v>2265</v>
      </c>
      <c r="G43" s="82">
        <v>220</v>
      </c>
      <c r="H43" s="82">
        <v>220</v>
      </c>
      <c r="I43" s="82">
        <v>220</v>
      </c>
    </row>
    <row r="44" spans="1:9" x14ac:dyDescent="0.3">
      <c r="A44" s="132">
        <v>3</v>
      </c>
      <c r="B44" s="133"/>
      <c r="C44" s="134"/>
      <c r="D44" s="26" t="s">
        <v>10</v>
      </c>
      <c r="E44" s="83">
        <v>822.88</v>
      </c>
      <c r="F44" s="104">
        <v>215</v>
      </c>
      <c r="G44" s="83">
        <v>220</v>
      </c>
      <c r="H44" s="83">
        <v>220</v>
      </c>
      <c r="I44" s="83">
        <v>220</v>
      </c>
    </row>
    <row r="45" spans="1:9" x14ac:dyDescent="0.3">
      <c r="A45" s="129">
        <v>32</v>
      </c>
      <c r="B45" s="130"/>
      <c r="C45" s="131"/>
      <c r="D45" s="26" t="s">
        <v>21</v>
      </c>
      <c r="E45" s="83">
        <v>822.88</v>
      </c>
      <c r="F45" s="104">
        <v>215</v>
      </c>
      <c r="G45" s="83">
        <v>220</v>
      </c>
      <c r="H45" s="83">
        <v>220</v>
      </c>
      <c r="I45" s="83">
        <v>220</v>
      </c>
    </row>
    <row r="46" spans="1:9" ht="26.4" x14ac:dyDescent="0.3">
      <c r="A46" s="54">
        <v>4</v>
      </c>
      <c r="B46" s="55"/>
      <c r="C46" s="56"/>
      <c r="D46" s="26" t="s">
        <v>12</v>
      </c>
      <c r="E46" s="83">
        <v>501.16</v>
      </c>
      <c r="F46" s="104">
        <v>2050</v>
      </c>
      <c r="G46" s="83">
        <v>0</v>
      </c>
      <c r="H46" s="83">
        <v>0</v>
      </c>
      <c r="I46" s="83">
        <v>0</v>
      </c>
    </row>
    <row r="47" spans="1:9" ht="26.4" x14ac:dyDescent="0.3">
      <c r="A47" s="54">
        <v>42</v>
      </c>
      <c r="B47" s="55"/>
      <c r="C47" s="56"/>
      <c r="D47" s="26" t="s">
        <v>31</v>
      </c>
      <c r="E47" s="83">
        <v>501.16</v>
      </c>
      <c r="F47" s="104">
        <v>2050</v>
      </c>
      <c r="G47" s="83">
        <v>0</v>
      </c>
      <c r="H47" s="83">
        <v>0</v>
      </c>
      <c r="I47" s="83">
        <v>0</v>
      </c>
    </row>
    <row r="48" spans="1:9" ht="39.6" customHeight="1" x14ac:dyDescent="0.3">
      <c r="A48" s="138" t="s">
        <v>115</v>
      </c>
      <c r="B48" s="139"/>
      <c r="C48" s="140"/>
      <c r="D48" s="26" t="s">
        <v>116</v>
      </c>
      <c r="E48" s="83">
        <v>0</v>
      </c>
      <c r="F48" s="104">
        <v>30127</v>
      </c>
      <c r="G48" s="83">
        <v>0</v>
      </c>
      <c r="H48" s="83">
        <v>0</v>
      </c>
      <c r="I48" s="83">
        <v>0</v>
      </c>
    </row>
    <row r="49" spans="1:9" ht="14.4" customHeight="1" x14ac:dyDescent="0.3">
      <c r="A49" s="52">
        <v>3</v>
      </c>
      <c r="B49" s="53"/>
      <c r="C49" s="27"/>
      <c r="D49" s="26" t="s">
        <v>10</v>
      </c>
      <c r="E49" s="83">
        <v>0</v>
      </c>
      <c r="F49" s="104">
        <v>30127</v>
      </c>
      <c r="G49" s="83">
        <v>0</v>
      </c>
      <c r="H49" s="83">
        <v>0</v>
      </c>
      <c r="I49" s="83">
        <v>0</v>
      </c>
    </row>
    <row r="50" spans="1:9" x14ac:dyDescent="0.3">
      <c r="A50" s="54">
        <v>32</v>
      </c>
      <c r="B50" s="55"/>
      <c r="C50" s="56"/>
      <c r="D50" s="26" t="s">
        <v>21</v>
      </c>
      <c r="E50" s="83">
        <v>0</v>
      </c>
      <c r="F50" s="104">
        <v>30127</v>
      </c>
      <c r="G50" s="83">
        <v>0</v>
      </c>
      <c r="H50" s="83">
        <v>0</v>
      </c>
      <c r="I50" s="83">
        <v>0</v>
      </c>
    </row>
    <row r="51" spans="1:9" ht="27" customHeight="1" x14ac:dyDescent="0.3">
      <c r="A51" s="135" t="s">
        <v>108</v>
      </c>
      <c r="B51" s="136"/>
      <c r="C51" s="137"/>
      <c r="D51" s="80" t="s">
        <v>92</v>
      </c>
      <c r="E51" s="82">
        <v>0</v>
      </c>
      <c r="F51" s="105">
        <v>110000</v>
      </c>
      <c r="G51" s="82">
        <v>132500</v>
      </c>
      <c r="H51" s="75">
        <v>0</v>
      </c>
      <c r="I51" s="75">
        <v>0</v>
      </c>
    </row>
    <row r="52" spans="1:9" ht="27" customHeight="1" x14ac:dyDescent="0.3">
      <c r="A52" s="132">
        <v>3</v>
      </c>
      <c r="B52" s="133"/>
      <c r="C52" s="134"/>
      <c r="D52" s="26" t="s">
        <v>10</v>
      </c>
      <c r="E52" s="83">
        <v>0</v>
      </c>
      <c r="F52" s="104">
        <v>110000</v>
      </c>
      <c r="G52" s="83">
        <v>0</v>
      </c>
      <c r="H52" s="75">
        <v>0</v>
      </c>
      <c r="I52" s="75">
        <v>0</v>
      </c>
    </row>
    <row r="53" spans="1:9" ht="27" customHeight="1" x14ac:dyDescent="0.3">
      <c r="A53" s="129">
        <v>32</v>
      </c>
      <c r="B53" s="130"/>
      <c r="C53" s="131"/>
      <c r="D53" s="26" t="s">
        <v>21</v>
      </c>
      <c r="E53" s="83">
        <v>0</v>
      </c>
      <c r="F53" s="104">
        <v>110000</v>
      </c>
      <c r="G53" s="83">
        <v>0</v>
      </c>
      <c r="H53" s="75">
        <v>0</v>
      </c>
      <c r="I53" s="75">
        <v>0</v>
      </c>
    </row>
    <row r="54" spans="1:9" ht="26.4" x14ac:dyDescent="0.3">
      <c r="A54" s="132">
        <v>5</v>
      </c>
      <c r="B54" s="133"/>
      <c r="C54" s="134"/>
      <c r="D54" s="26" t="s">
        <v>75</v>
      </c>
      <c r="E54" s="83">
        <v>0</v>
      </c>
      <c r="F54" s="104">
        <v>0</v>
      </c>
      <c r="G54" s="83">
        <v>132500</v>
      </c>
      <c r="H54" s="75">
        <v>0</v>
      </c>
      <c r="I54" s="75">
        <v>0</v>
      </c>
    </row>
    <row r="55" spans="1:9" ht="31.95" customHeight="1" x14ac:dyDescent="0.3">
      <c r="A55" s="129">
        <v>54</v>
      </c>
      <c r="B55" s="130"/>
      <c r="C55" s="131"/>
      <c r="D55" s="26" t="s">
        <v>23</v>
      </c>
      <c r="E55" s="83">
        <v>0</v>
      </c>
      <c r="F55" s="104">
        <v>0</v>
      </c>
      <c r="G55" s="83">
        <v>132500</v>
      </c>
      <c r="H55" s="75">
        <v>0</v>
      </c>
      <c r="I55" s="75">
        <v>0</v>
      </c>
    </row>
    <row r="56" spans="1:9" x14ac:dyDescent="0.3">
      <c r="A56" s="132"/>
      <c r="B56" s="133"/>
      <c r="C56" s="134"/>
      <c r="D56" s="26"/>
      <c r="E56" s="83"/>
      <c r="F56" s="83"/>
      <c r="G56" s="83"/>
      <c r="H56" s="58"/>
      <c r="I56" s="58"/>
    </row>
    <row r="57" spans="1:9" x14ac:dyDescent="0.3">
      <c r="A57" s="129"/>
      <c r="B57" s="130"/>
      <c r="C57" s="131"/>
      <c r="D57" s="26"/>
      <c r="E57" s="65"/>
      <c r="F57" s="65"/>
      <c r="G57" s="65"/>
      <c r="H57" s="58"/>
      <c r="I57" s="58"/>
    </row>
    <row r="59" spans="1:9" x14ac:dyDescent="0.3">
      <c r="G59" s="73"/>
    </row>
  </sheetData>
  <mergeCells count="29">
    <mergeCell ref="A48:C48"/>
    <mergeCell ref="A8:C8"/>
    <mergeCell ref="A6:C6"/>
    <mergeCell ref="A7:C7"/>
    <mergeCell ref="A1:I1"/>
    <mergeCell ref="A3:I3"/>
    <mergeCell ref="A5:C5"/>
    <mergeCell ref="A19:C19"/>
    <mergeCell ref="A20:C20"/>
    <mergeCell ref="A21:C21"/>
    <mergeCell ref="A25:C25"/>
    <mergeCell ref="A26:C26"/>
    <mergeCell ref="A43:C43"/>
    <mergeCell ref="A44:C44"/>
    <mergeCell ref="A45:C45"/>
    <mergeCell ref="A22:C22"/>
    <mergeCell ref="A23:C23"/>
    <mergeCell ref="A24:C24"/>
    <mergeCell ref="A33:C33"/>
    <mergeCell ref="A27:C27"/>
    <mergeCell ref="A28:C28"/>
    <mergeCell ref="A32:C32"/>
    <mergeCell ref="A57:C57"/>
    <mergeCell ref="A54:C54"/>
    <mergeCell ref="A51:C51"/>
    <mergeCell ref="A55:C55"/>
    <mergeCell ref="A56:C56"/>
    <mergeCell ref="A52:C52"/>
    <mergeCell ref="A53:C53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Anđelko</cp:lastModifiedBy>
  <cp:lastPrinted>2023-10-11T06:56:45Z</cp:lastPrinted>
  <dcterms:created xsi:type="dcterms:W3CDTF">2022-08-12T12:51:27Z</dcterms:created>
  <dcterms:modified xsi:type="dcterms:W3CDTF">2024-01-08T10:44:54Z</dcterms:modified>
</cp:coreProperties>
</file>