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OneDrive - CARNET\Desktop\dokumenti\"/>
    </mc:Choice>
  </mc:AlternateContent>
  <xr:revisionPtr revIDLastSave="0" documentId="8_{F7F316D2-0BF0-45A5-ABE8-829D97C5EB9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" l="1"/>
  <c r="F28" i="8"/>
  <c r="H89" i="7" l="1"/>
  <c r="H11" i="7"/>
  <c r="I108" i="7"/>
  <c r="I107" i="7"/>
  <c r="H66" i="7" l="1"/>
  <c r="H65" i="7" s="1"/>
  <c r="F10" i="7" l="1"/>
  <c r="H128" i="7"/>
  <c r="H127" i="7" s="1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H129" i="7"/>
  <c r="G9" i="7"/>
  <c r="F9" i="7"/>
  <c r="I47" i="7"/>
  <c r="I48" i="7"/>
  <c r="I49" i="7"/>
  <c r="G36" i="8" l="1"/>
  <c r="H36" i="8"/>
  <c r="E21" i="8"/>
  <c r="G35" i="8"/>
  <c r="H35" i="8"/>
  <c r="D21" i="8"/>
  <c r="D6" i="8"/>
  <c r="F6" i="8"/>
  <c r="C6" i="8"/>
  <c r="J100" i="3"/>
  <c r="H100" i="3"/>
  <c r="I100" i="3"/>
  <c r="J47" i="3"/>
  <c r="H47" i="3"/>
  <c r="I47" i="3"/>
  <c r="G47" i="3"/>
  <c r="I12" i="7" l="1"/>
  <c r="I13" i="7"/>
  <c r="I14" i="7"/>
  <c r="I15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9" i="7"/>
  <c r="I40" i="7"/>
  <c r="I41" i="7"/>
  <c r="I42" i="7"/>
  <c r="I44" i="7"/>
  <c r="I45" i="7"/>
  <c r="I46" i="7"/>
  <c r="I53" i="7"/>
  <c r="I54" i="7"/>
  <c r="I55" i="7"/>
  <c r="I56" i="7"/>
  <c r="I57" i="7"/>
  <c r="I58" i="7"/>
  <c r="I59" i="7"/>
  <c r="I60" i="7"/>
  <c r="I61" i="7"/>
  <c r="I62" i="7"/>
  <c r="I63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4" i="7"/>
  <c r="I85" i="7"/>
  <c r="I86" i="7"/>
  <c r="I87" i="7"/>
  <c r="I91" i="7"/>
  <c r="I92" i="7"/>
  <c r="I93" i="7"/>
  <c r="I94" i="7"/>
  <c r="I95" i="7"/>
  <c r="I96" i="7"/>
  <c r="I98" i="7"/>
  <c r="I99" i="7"/>
  <c r="I100" i="7"/>
  <c r="I101" i="7"/>
  <c r="I102" i="7"/>
  <c r="I103" i="7"/>
  <c r="I104" i="7"/>
  <c r="I105" i="7"/>
  <c r="I106" i="7"/>
  <c r="I109" i="7"/>
  <c r="I110" i="7"/>
  <c r="I111" i="7"/>
  <c r="I113" i="7"/>
  <c r="I115" i="7"/>
  <c r="I116" i="7"/>
  <c r="I117" i="7"/>
  <c r="I118" i="7"/>
  <c r="I120" i="7"/>
  <c r="I121" i="7"/>
  <c r="I122" i="7"/>
  <c r="I123" i="7"/>
  <c r="I124" i="7"/>
  <c r="I125" i="7"/>
  <c r="I126" i="7"/>
  <c r="I127" i="7"/>
  <c r="I128" i="7"/>
  <c r="I129" i="7"/>
  <c r="I8" i="7"/>
  <c r="H7" i="10"/>
  <c r="H8" i="10"/>
  <c r="H10" i="10"/>
  <c r="H11" i="10"/>
  <c r="H12" i="10"/>
  <c r="H6" i="10"/>
  <c r="G10" i="10"/>
  <c r="G11" i="10"/>
  <c r="G12" i="10"/>
  <c r="G7" i="10"/>
  <c r="G8" i="10"/>
  <c r="G6" i="10"/>
  <c r="L8" i="9"/>
  <c r="L9" i="9"/>
  <c r="L10" i="9"/>
  <c r="L11" i="9"/>
  <c r="L12" i="9"/>
  <c r="L13" i="9"/>
  <c r="L14" i="9"/>
  <c r="L15" i="9"/>
  <c r="L16" i="9"/>
  <c r="L17" i="9"/>
  <c r="L7" i="9"/>
  <c r="K8" i="9"/>
  <c r="K9" i="9"/>
  <c r="K10" i="9"/>
  <c r="K11" i="9"/>
  <c r="K12" i="9"/>
  <c r="K13" i="9"/>
  <c r="K14" i="9"/>
  <c r="K15" i="9"/>
  <c r="K16" i="9"/>
  <c r="K17" i="9"/>
  <c r="K7" i="9"/>
  <c r="H7" i="11"/>
  <c r="H8" i="11"/>
  <c r="H9" i="11"/>
  <c r="H10" i="11"/>
  <c r="H6" i="11"/>
  <c r="G7" i="11"/>
  <c r="G8" i="11"/>
  <c r="G9" i="11"/>
  <c r="G10" i="11"/>
  <c r="G6" i="11"/>
  <c r="C21" i="8"/>
  <c r="E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2" i="8"/>
  <c r="H23" i="8"/>
  <c r="H24" i="8"/>
  <c r="H25" i="8"/>
  <c r="H26" i="8"/>
  <c r="H27" i="8"/>
  <c r="H29" i="8"/>
  <c r="H30" i="8"/>
  <c r="H31" i="8"/>
  <c r="H32" i="8"/>
  <c r="H33" i="8"/>
  <c r="H34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23" i="8"/>
  <c r="G24" i="8"/>
  <c r="G25" i="8"/>
  <c r="G26" i="8"/>
  <c r="G27" i="8"/>
  <c r="G29" i="8"/>
  <c r="G30" i="8"/>
  <c r="G31" i="8"/>
  <c r="G32" i="8"/>
  <c r="G33" i="8"/>
  <c r="G34" i="8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10" i="3"/>
  <c r="L11" i="1"/>
  <c r="L12" i="1"/>
  <c r="L13" i="1"/>
  <c r="L14" i="1"/>
  <c r="L15" i="1"/>
  <c r="L16" i="1"/>
  <c r="L10" i="1"/>
  <c r="L22" i="1"/>
  <c r="L23" i="1"/>
  <c r="L24" i="1"/>
  <c r="L25" i="1"/>
  <c r="L21" i="1"/>
  <c r="K22" i="1"/>
  <c r="K23" i="1"/>
  <c r="K24" i="1"/>
  <c r="K25" i="1"/>
  <c r="K21" i="1"/>
  <c r="K11" i="1"/>
  <c r="K12" i="1"/>
  <c r="K13" i="1"/>
  <c r="K14" i="1"/>
  <c r="K15" i="1"/>
  <c r="K16" i="1"/>
  <c r="K10" i="1"/>
  <c r="H38" i="7"/>
  <c r="I38" i="7" s="1"/>
  <c r="G6" i="8" l="1"/>
  <c r="H90" i="7"/>
  <c r="H97" i="7"/>
  <c r="I97" i="7" s="1"/>
  <c r="H83" i="7"/>
  <c r="H112" i="7"/>
  <c r="I112" i="7" s="1"/>
  <c r="H114" i="7"/>
  <c r="I114" i="7" s="1"/>
  <c r="H119" i="7"/>
  <c r="I119" i="7" s="1"/>
  <c r="H52" i="7"/>
  <c r="I52" i="7" s="1"/>
  <c r="H43" i="7"/>
  <c r="I43" i="7" s="1"/>
  <c r="H16" i="7"/>
  <c r="I83" i="7" l="1"/>
  <c r="H82" i="7"/>
  <c r="H51" i="7"/>
  <c r="I66" i="7"/>
  <c r="I90" i="7"/>
  <c r="H10" i="7"/>
  <c r="I16" i="7"/>
  <c r="F13" i="8"/>
  <c r="H64" i="7" l="1"/>
  <c r="I82" i="7"/>
  <c r="H88" i="7"/>
  <c r="I88" i="7" s="1"/>
  <c r="I89" i="7"/>
  <c r="I65" i="7"/>
  <c r="I11" i="7"/>
  <c r="H50" i="7"/>
  <c r="I50" i="7" s="1"/>
  <c r="I51" i="7"/>
  <c r="G28" i="8"/>
  <c r="H28" i="8"/>
  <c r="G46" i="3"/>
  <c r="K46" i="3" s="1"/>
  <c r="J23" i="1"/>
  <c r="J16" i="1"/>
  <c r="H9" i="7" l="1"/>
  <c r="I9" i="7" s="1"/>
  <c r="I64" i="7"/>
  <c r="I10" i="7"/>
  <c r="H21" i="8"/>
  <c r="G21" i="8"/>
  <c r="G13" i="1"/>
  <c r="G16" i="1" s="1"/>
</calcChain>
</file>

<file path=xl/sharedStrings.xml><?xml version="1.0" encoding="utf-8"?>
<sst xmlns="http://schemas.openxmlformats.org/spreadsheetml/2006/main" count="410" uniqueCount="194">
  <si>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</si>
  <si>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</si>
  <si>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</si>
  <si>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</si>
  <si>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</si>
  <si>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</si>
  <si>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</si>
  <si>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</si>
  <si>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</si>
  <si>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</si>
  <si>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</si>
  <si>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</si>
  <si>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</si>
  <si>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</si>
  <si>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</si>
  <si>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</si>
  <si>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</si>
  <si>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</si>
  <si>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</si>
  <si>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</si>
  <si>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</si>
  <si>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</si>
  <si>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</si>
  <si>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</si>
  <si>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</si>
  <si>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</si>
  <si>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</si>
  <si>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</si>
  <si>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</si>
  <si>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</si>
  <si>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</si>
  <si>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</si>
  <si>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</si>
  <si>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</si>
  <si>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</si>
  <si>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</si>
  <si>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</si>
  <si>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</si>
  <si>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</si>
  <si>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</si>
  <si>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</si>
  <si>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</si>
  <si>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</si>
  <si>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</si>
  <si>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</si>
  <si>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</si>
  <si>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</si>
  <si>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</si>
  <si>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</si>
  <si>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</si>
  <si>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</si>
  <si>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</si>
  <si>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</si>
  <si>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</si>
  <si>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</si>
  <si>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</si>
  <si>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</si>
  <si>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</si>
  <si>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</si>
  <si>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</si>
  <si>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</si>
  <si>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1.-12.2023. </t>
  </si>
  <si>
    <t xml:space="preserve">OSTVARENJE/IZVRŠENJE 
1.-12.2022. </t>
  </si>
  <si>
    <t xml:space="preserve"> IZVRŠENJE 
1.-12.2023. </t>
  </si>
  <si>
    <t>4 Prihodi za posebne namjene</t>
  </si>
  <si>
    <t>42 Prihodi za posebne namjene</t>
  </si>
  <si>
    <t>5 Pomoći</t>
  </si>
  <si>
    <t>51 EU pomoći</t>
  </si>
  <si>
    <t>52 Ostale pomoći</t>
  </si>
  <si>
    <t>6 Donacije</t>
  </si>
  <si>
    <t>61 Donacije</t>
  </si>
  <si>
    <t>09 Obrazovanje</t>
  </si>
  <si>
    <t>091 Predškolsko i osnovno obrazovanje</t>
  </si>
  <si>
    <t>0912 Osnovno obrazovanje</t>
  </si>
  <si>
    <t>096 Dodatne usluge u obrazovanju</t>
  </si>
  <si>
    <t>8 Namjenski primici</t>
  </si>
  <si>
    <t>81 Namjenski primici od zaduživanja</t>
  </si>
  <si>
    <t>Napomena:  Iznosi u stupcu "OSTVARENJE/IZVRŠENJE 1.-12. 2022." preračunavaju se iz kuna u eure prema fiksnom tečaju konverzije (1 EUR=7,53450 kuna) i po pravilima za preračunavanje i zaokruživanje.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</si>
  <si>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</si>
  <si>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2023.", "INDEKS"("OSTVARENJE/IZVRŠENJE 1.-12.2023."/"TEKUĆI PLAN 2023.") iskazuje se kao "OSTVARENJE/IZVRŠENJE 1.-12.2023."/"IZVORNI PLAN 2023." ODNOSNO "REBALANS 2023." </t>
  </si>
  <si>
    <t>7 Prihodi od prodaje ili zamjene nefinancijske imovine i naknade s naslova osiguranja</t>
  </si>
  <si>
    <t>71 Prihodi od prodaje ili zamjene nefinancijske imovine i naknade s naslova osiguranja</t>
  </si>
  <si>
    <t>OSNOVNOŠKOLSKO OBRAZOVANJE</t>
  </si>
  <si>
    <t>GLAVNI PROGRAM</t>
  </si>
  <si>
    <t>AKTIVNOST</t>
  </si>
  <si>
    <t>REDOVNA DJELATNOST</t>
  </si>
  <si>
    <t>Izvor financiranja 11</t>
  </si>
  <si>
    <t>Opći prihodi i primici</t>
  </si>
  <si>
    <t>Financijski rashodi</t>
  </si>
  <si>
    <t>Rashodi za nabavu proizvedene dugotrajne imovine</t>
  </si>
  <si>
    <t>Izvor financiranja 51</t>
  </si>
  <si>
    <t>EU pomoći</t>
  </si>
  <si>
    <t>Izvor financiranja 52</t>
  </si>
  <si>
    <t>Ostale pomoći</t>
  </si>
  <si>
    <t>Naknade građanima i kućanstvima na temelju osiguranja i druge naknade</t>
  </si>
  <si>
    <t>Izvor financiranja 31</t>
  </si>
  <si>
    <t>Vlastiti prihodi</t>
  </si>
  <si>
    <t>Izvor financiranja 43</t>
  </si>
  <si>
    <t>Prihodi za posebne namjene</t>
  </si>
  <si>
    <t>Izvor financiranja 61</t>
  </si>
  <si>
    <t>Donacije</t>
  </si>
  <si>
    <t>Izvor financiranja 71</t>
  </si>
  <si>
    <t>Izvor financiranja 81</t>
  </si>
  <si>
    <t xml:space="preserve">IZVJEŠTAJ O IZVRŠENJU FINANCIJSKOG PLANA PRORAČUNSKOG KORISNIKA JEDINICE LOKALNE I PODRUČNE (REGIONALNE) SAMOUPRAVE ZA 2023. 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</si>
  <si>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</si>
  <si>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</si>
  <si>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</si>
  <si>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</si>
  <si>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</si>
  <si>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</si>
  <si>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</si>
  <si>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</si>
  <si>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</si>
  <si>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</si>
  <si>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</si>
  <si>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</si>
  <si>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</si>
  <si>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</si>
  <si>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</si>
  <si>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</si>
  <si>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</si>
  <si>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</si>
  <si>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</si>
  <si>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</si>
  <si>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</si>
  <si>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</si>
  <si>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</si>
  <si>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</si>
  <si>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</si>
  <si>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</si>
  <si>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</si>
  <si>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</si>
  <si>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</si>
  <si>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</si>
  <si>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</si>
  <si>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Kamate za primljene kredite i zajmove</t>
  </si>
  <si>
    <t>Kamate za primljene kredite i zajmove od kreditnih i ostalih financijskih institucija izvan javnog sektora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</si>
  <si>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</si>
  <si>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</si>
  <si>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</si>
  <si>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</si>
  <si>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građanima i kućanstvima u naravi</t>
  </si>
  <si>
    <t>Ostali rashodi</t>
  </si>
  <si>
    <t>Tekuće donacije</t>
  </si>
  <si>
    <t>Tekuće donacije u naravi</t>
  </si>
  <si>
    <t>Tekuće donacije iz EU sredstava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</si>
  <si>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</si>
  <si>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</si>
  <si>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</si>
  <si>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</si>
  <si>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</si>
  <si>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Knjige, umjetnička djela i ostale izložbene vrijednosti</t>
  </si>
  <si>
    <t>Knjige</t>
  </si>
  <si>
    <t>Rashodi za dodatna ulaganja na nefinancijskoj imovini</t>
  </si>
  <si>
    <t>Dodatna ulaganja na građevinskim objektima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</si>
  <si>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</si>
  <si>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</si>
  <si>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</si>
  <si>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</si>
  <si>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</si>
  <si>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</si>
  <si>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</si>
  <si>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</si>
  <si>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</si>
  <si>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prodaje kratkotrajne nefinancijske imovine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</si>
  <si>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</si>
  <si>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</si>
  <si>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</si>
  <si>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</si>
  <si>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</si>
  <si>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</si>
  <si>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</si>
  <si>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</si>
  <si>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</si>
  <si>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</si>
  <si>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</si>
  <si>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</si>
  <si>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</si>
  <si>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>Primljeni zajmovi od tuzemnih trgovačkih društava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</si>
  <si>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</si>
  <si>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</si>
  <si>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Usluge promidžbe i informiranja</t>
  </si>
  <si>
    <t>Dodatna ulaganja na postrojenjima i opremi</t>
  </si>
  <si>
    <t>Naknade građanima i kućanstvima u novcu</t>
  </si>
  <si>
    <t>5=4/2*100</t>
  </si>
  <si>
    <t>3232</t>
  </si>
  <si>
    <t>3221</t>
  </si>
  <si>
    <t>3222</t>
  </si>
  <si>
    <t>3233</t>
  </si>
  <si>
    <t>3225</t>
  </si>
  <si>
    <t>3224</t>
  </si>
  <si>
    <t>5</t>
  </si>
  <si>
    <t>5453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</si>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</sst>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3" borderId="3" xfId="0" quotePrefix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0" fontId="22" fillId="0" borderId="3" xfId="0" applyFont="1" applyBorder="1"/>
    <xf numFmtId="4" fontId="22" fillId="0" borderId="3" xfId="0" applyNumberFormat="1" applyFont="1" applyBorder="1"/>
    <xf numFmtId="4" fontId="23" fillId="0" borderId="3" xfId="0" applyNumberFormat="1" applyFont="1" applyBorder="1"/>
    <xf numFmtId="0" fontId="24" fillId="0" borderId="3" xfId="0" applyFont="1" applyBorder="1"/>
    <xf numFmtId="4" fontId="24" fillId="0" borderId="3" xfId="0" applyNumberFormat="1" applyFont="1" applyBorder="1"/>
    <xf numFmtId="0" fontId="23" fillId="0" borderId="3" xfId="0" applyFont="1" applyBorder="1"/>
    <xf numFmtId="0" fontId="25" fillId="0" borderId="3" xfId="0" applyFont="1" applyBorder="1"/>
    <xf numFmtId="0" fontId="25" fillId="0" borderId="0" xfId="0" applyFont="1"/>
    <xf numFmtId="2" fontId="24" fillId="0" borderId="3" xfId="0" applyNumberFormat="1" applyFont="1" applyBorder="1"/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 indent="1"/>
    </xf>
    <xf numFmtId="49" fontId="3" fillId="2" borderId="2" xfId="0" applyNumberFormat="1" applyFont="1" applyFill="1" applyBorder="1" applyAlignment="1">
      <alignment horizontal="left" vertical="center" wrapText="1" indent="1"/>
    </xf>
    <xf numFmtId="49" fontId="3" fillId="2" borderId="4" xfId="0" applyNumberFormat="1" applyFont="1" applyFill="1" applyBorder="1" applyAlignment="1">
      <alignment horizontal="left" vertical="center" wrapText="1" inden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26" fillId="0" borderId="3" xfId="0" applyFont="1" applyBorder="1"/>
    <xf numFmtId="0" fontId="27" fillId="0" borderId="3" xfId="0" applyFont="1" applyBorder="1"/>
    <xf numFmtId="49" fontId="6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Border="1"/>
    <xf numFmtId="0" fontId="0" fillId="0" borderId="3" xfId="0" applyBorder="1" applyAlignment="1">
      <alignment horizontal="right"/>
    </xf>
    <xf numFmtId="2" fontId="24" fillId="0" borderId="3" xfId="0" applyNumberFormat="1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4" fontId="24" fillId="0" borderId="3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24" fillId="2" borderId="3" xfId="0" applyFont="1" applyFill="1" applyBorder="1"/>
    <xf numFmtId="0" fontId="24" fillId="2" borderId="1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23" fillId="2" borderId="3" xfId="0" applyFont="1" applyFill="1" applyBorder="1"/>
    <xf numFmtId="4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24" fillId="2" borderId="3" xfId="0" applyFont="1" applyFill="1" applyBorder="1" applyAlignment="1">
      <alignment horizontal="right"/>
    </xf>
    <xf numFmtId="2" fontId="23" fillId="2" borderId="3" xfId="0" applyNumberFormat="1" applyFont="1" applyFill="1" applyBorder="1" applyAlignment="1">
      <alignment horizontal="right"/>
    </xf>
    <xf numFmtId="2" fontId="24" fillId="2" borderId="3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4" fontId="20" fillId="2" borderId="3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 wrapText="1"/>
    </xf>
    <xf numFmtId="4" fontId="23" fillId="2" borderId="3" xfId="0" applyNumberFormat="1" applyFont="1" applyFill="1" applyBorder="1" applyAlignment="1">
      <alignment horizontal="left" vertical="center"/>
    </xf>
    <xf numFmtId="4" fontId="21" fillId="2" borderId="3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/>
    </xf>
    <xf numFmtId="4" fontId="11" fillId="2" borderId="2" xfId="0" applyNumberFormat="1" applyFont="1" applyFill="1" applyBorder="1" applyAlignment="1">
      <alignment horizontal="left" vertical="center"/>
    </xf>
    <xf numFmtId="4" fontId="11" fillId="2" borderId="4" xfId="0" applyNumberFormat="1" applyFont="1" applyFill="1" applyBorder="1" applyAlignment="1">
      <alignment horizontal="left" vertical="center"/>
    </xf>
    <xf numFmtId="4" fontId="11" fillId="2" borderId="4" xfId="0" applyNumberFormat="1" applyFont="1" applyFill="1" applyBorder="1" applyAlignment="1">
      <alignment horizontal="left" vertical="center" wrapText="1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left" wrapText="1"/>
    </xf>
    <xf numFmtId="0" fontId="24" fillId="2" borderId="3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28" fillId="0" borderId="3" xfId="0" applyFont="1" applyBorder="1"/>
    <xf numFmtId="0" fontId="10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8" fillId="0" borderId="5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 indent="1"/>
    </xf>
    <xf numFmtId="4" fontId="21" fillId="2" borderId="3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wrapText="1"/>
    </xf>
    <xf numFmtId="4" fontId="21" fillId="2" borderId="1" xfId="0" applyNumberFormat="1" applyFont="1" applyFill="1" applyBorder="1" applyAlignment="1">
      <alignment horizontal="left" vertical="center" wrapText="1"/>
    </xf>
    <xf numFmtId="4" fontId="21" fillId="2" borderId="2" xfId="0" applyNumberFormat="1" applyFont="1" applyFill="1" applyBorder="1" applyAlignment="1">
      <alignment horizontal="left" vertical="center" wrapText="1"/>
    </xf>
    <xf numFmtId="4" fontId="21" fillId="2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selection activeCell="B1" sqref="B1:L1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45" t="s">
        <v>103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45" t="s">
        <v>11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2" ht="36" customHeight="1" x14ac:dyDescent="0.25">
      <c r="B4" s="131"/>
      <c r="C4" s="131"/>
      <c r="D4" s="131"/>
      <c r="E4" s="2"/>
      <c r="F4" s="2"/>
      <c r="G4" s="2"/>
      <c r="H4" s="2"/>
      <c r="I4" s="2"/>
      <c r="J4" s="3"/>
      <c r="K4" s="3"/>
    </row>
    <row r="5" spans="2:12" ht="18" customHeight="1" x14ac:dyDescent="0.25">
      <c r="B5" s="145" t="s">
        <v>51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2:12" ht="18" customHeight="1" x14ac:dyDescent="0.25">
      <c r="B6" s="35"/>
      <c r="C6" s="37"/>
      <c r="D6" s="37"/>
      <c r="E6" s="37"/>
      <c r="F6" s="37"/>
      <c r="G6" s="37"/>
      <c r="H6" s="37"/>
      <c r="I6" s="37"/>
      <c r="J6" s="37"/>
      <c r="K6" s="37"/>
    </row>
    <row r="7" spans="2:12" x14ac:dyDescent="0.25">
      <c r="B7" s="153" t="s">
        <v>52</v>
      </c>
      <c r="C7" s="153"/>
      <c r="D7" s="153"/>
      <c r="E7" s="153"/>
      <c r="F7" s="153"/>
      <c r="G7" s="4"/>
      <c r="H7" s="4"/>
      <c r="I7" s="4"/>
      <c r="J7" s="4"/>
      <c r="K7" s="19"/>
    </row>
    <row r="8" spans="2:12" ht="25.5" x14ac:dyDescent="0.25">
      <c r="B8" s="135" t="s">
        <v>6</v>
      </c>
      <c r="C8" s="136"/>
      <c r="D8" s="136"/>
      <c r="E8" s="136"/>
      <c r="F8" s="137"/>
      <c r="G8" s="24" t="s">
        <v>62</v>
      </c>
      <c r="H8" s="1" t="s">
        <v>43</v>
      </c>
      <c r="I8" s="1" t="s">
        <v>41</v>
      </c>
      <c r="J8" s="24" t="s">
        <v>61</v>
      </c>
      <c r="K8" s="1" t="s">
        <v>16</v>
      </c>
      <c r="L8" s="1" t="s">
        <v>42</v>
      </c>
    </row>
    <row r="9" spans="2:12" s="27" customFormat="1" ht="11.25" x14ac:dyDescent="0.2">
      <c r="B9" s="138">
        <v>1</v>
      </c>
      <c r="C9" s="138"/>
      <c r="D9" s="138"/>
      <c r="E9" s="138"/>
      <c r="F9" s="139"/>
      <c r="G9" s="26">
        <v>2</v>
      </c>
      <c r="H9" s="25">
        <v>3</v>
      </c>
      <c r="I9" s="25">
        <v>4</v>
      </c>
      <c r="J9" s="25">
        <v>5</v>
      </c>
      <c r="K9" s="25" t="s">
        <v>18</v>
      </c>
      <c r="L9" s="25" t="s">
        <v>19</v>
      </c>
    </row>
    <row r="10" spans="2:12" x14ac:dyDescent="0.25">
      <c r="B10" s="151" t="s">
        <v>0</v>
      </c>
      <c r="C10" s="130"/>
      <c r="D10" s="130"/>
      <c r="E10" s="130"/>
      <c r="F10" s="152"/>
      <c r="G10" s="44">
        <v>1168599.58</v>
      </c>
      <c r="H10" s="44">
        <v>1616723</v>
      </c>
      <c r="I10" s="44">
        <v>0</v>
      </c>
      <c r="J10" s="44">
        <v>1356514.25</v>
      </c>
      <c r="K10" s="44">
        <f>J10/G10*100</f>
        <v>116.08033009904042</v>
      </c>
      <c r="L10" s="44" t="e">
        <f>J10/I10*100</f>
        <v>#DIV/0!</v>
      </c>
    </row>
    <row r="11" spans="2:12" x14ac:dyDescent="0.25">
      <c r="B11" s="140" t="s">
        <v>44</v>
      </c>
      <c r="C11" s="141"/>
      <c r="D11" s="141"/>
      <c r="E11" s="141"/>
      <c r="F11" s="149"/>
      <c r="G11" s="45">
        <v>1168599.58</v>
      </c>
      <c r="H11" s="45">
        <v>1616723</v>
      </c>
      <c r="I11" s="49">
        <v>0</v>
      </c>
      <c r="J11" s="45">
        <v>1356514.25</v>
      </c>
      <c r="K11" s="49">
        <f t="shared" ref="K11:K16" si="0">J11/G11*100</f>
        <v>116.08033009904042</v>
      </c>
      <c r="L11" s="49" t="e">
        <f t="shared" ref="L11:L16" si="1">J11/I11*100</f>
        <v>#DIV/0!</v>
      </c>
    </row>
    <row r="12" spans="2:12" x14ac:dyDescent="0.25">
      <c r="B12" s="148" t="s">
        <v>49</v>
      </c>
      <c r="C12" s="149"/>
      <c r="D12" s="149"/>
      <c r="E12" s="149"/>
      <c r="F12" s="149"/>
      <c r="G12" s="45">
        <v>0</v>
      </c>
      <c r="H12" s="45">
        <v>0</v>
      </c>
      <c r="I12" s="49">
        <v>0</v>
      </c>
      <c r="J12" s="45">
        <v>0</v>
      </c>
      <c r="K12" s="49" t="e">
        <f t="shared" si="0"/>
        <v>#DIV/0!</v>
      </c>
      <c r="L12" s="49" t="e">
        <f t="shared" si="1"/>
        <v>#DIV/0!</v>
      </c>
    </row>
    <row r="13" spans="2:12" x14ac:dyDescent="0.25">
      <c r="B13" s="20" t="s">
        <v>1</v>
      </c>
      <c r="C13" s="36"/>
      <c r="D13" s="36"/>
      <c r="E13" s="36"/>
      <c r="F13" s="36"/>
      <c r="G13" s="44">
        <f>SUM(G14:G15)</f>
        <v>1061633</v>
      </c>
      <c r="H13" s="44">
        <v>1726723</v>
      </c>
      <c r="I13" s="44">
        <v>0</v>
      </c>
      <c r="J13" s="44">
        <v>1498113.6</v>
      </c>
      <c r="K13" s="44">
        <f t="shared" si="0"/>
        <v>141.11407614495783</v>
      </c>
      <c r="L13" s="44" t="e">
        <f t="shared" si="1"/>
        <v>#DIV/0!</v>
      </c>
    </row>
    <row r="14" spans="2:12" x14ac:dyDescent="0.25">
      <c r="B14" s="147" t="s">
        <v>45</v>
      </c>
      <c r="C14" s="141"/>
      <c r="D14" s="141"/>
      <c r="E14" s="141"/>
      <c r="F14" s="141"/>
      <c r="G14" s="45">
        <v>1029955.31</v>
      </c>
      <c r="H14" s="45">
        <v>1593939</v>
      </c>
      <c r="I14" s="49">
        <v>0</v>
      </c>
      <c r="J14" s="45">
        <v>1387225.22</v>
      </c>
      <c r="K14" s="49">
        <f t="shared" si="0"/>
        <v>134.68790408003235</v>
      </c>
      <c r="L14" s="49" t="e">
        <f t="shared" si="1"/>
        <v>#DIV/0!</v>
      </c>
    </row>
    <row r="15" spans="2:12" x14ac:dyDescent="0.25">
      <c r="B15" s="148" t="s">
        <v>46</v>
      </c>
      <c r="C15" s="149"/>
      <c r="D15" s="149"/>
      <c r="E15" s="149"/>
      <c r="F15" s="149"/>
      <c r="G15" s="45">
        <v>31677.69</v>
      </c>
      <c r="H15" s="45">
        <v>132784</v>
      </c>
      <c r="I15" s="49">
        <v>0</v>
      </c>
      <c r="J15" s="45">
        <v>110888.38</v>
      </c>
      <c r="K15" s="49">
        <f t="shared" si="0"/>
        <v>350.05197664349896</v>
      </c>
      <c r="L15" s="49" t="e">
        <f t="shared" si="1"/>
        <v>#DIV/0!</v>
      </c>
    </row>
    <row r="16" spans="2:12" x14ac:dyDescent="0.25">
      <c r="B16" s="129" t="s">
        <v>53</v>
      </c>
      <c r="C16" s="130"/>
      <c r="D16" s="130"/>
      <c r="E16" s="130"/>
      <c r="F16" s="130"/>
      <c r="G16" s="44">
        <f>SUM(G10-G13)</f>
        <v>106966.58000000007</v>
      </c>
      <c r="H16" s="46">
        <v>-110000</v>
      </c>
      <c r="I16" s="44">
        <v>0</v>
      </c>
      <c r="J16" s="46">
        <f>SUM(J10-J13)</f>
        <v>-141599.35000000009</v>
      </c>
      <c r="K16" s="44">
        <f t="shared" si="0"/>
        <v>-132.37718734206516</v>
      </c>
      <c r="L16" s="44" t="e">
        <f t="shared" si="1"/>
        <v>#DIV/0!</v>
      </c>
    </row>
    <row r="17" spans="1:43" ht="18" x14ac:dyDescent="0.25">
      <c r="B17" s="2"/>
      <c r="C17" s="17"/>
      <c r="D17" s="17"/>
      <c r="E17" s="17"/>
      <c r="F17" s="17"/>
      <c r="G17" s="17"/>
      <c r="H17" s="17"/>
      <c r="I17" s="18"/>
      <c r="J17" s="18"/>
      <c r="K17" s="18"/>
      <c r="L17" s="18"/>
    </row>
    <row r="18" spans="1:43" ht="18" customHeight="1" x14ac:dyDescent="0.25">
      <c r="B18" s="153" t="s">
        <v>54</v>
      </c>
      <c r="C18" s="153"/>
      <c r="D18" s="153"/>
      <c r="E18" s="153"/>
      <c r="F18" s="153"/>
      <c r="G18" s="17"/>
      <c r="H18" s="17"/>
      <c r="I18" s="18"/>
      <c r="J18" s="18"/>
      <c r="K18" s="18"/>
      <c r="L18" s="18"/>
    </row>
    <row r="19" spans="1:43" ht="25.5" x14ac:dyDescent="0.25">
      <c r="B19" s="135" t="s">
        <v>6</v>
      </c>
      <c r="C19" s="136"/>
      <c r="D19" s="136"/>
      <c r="E19" s="136"/>
      <c r="F19" s="137"/>
      <c r="G19" s="24" t="s">
        <v>62</v>
      </c>
      <c r="H19" s="1" t="s">
        <v>43</v>
      </c>
      <c r="I19" s="1" t="s">
        <v>41</v>
      </c>
      <c r="J19" s="24" t="s">
        <v>61</v>
      </c>
      <c r="K19" s="1" t="s">
        <v>16</v>
      </c>
      <c r="L19" s="1" t="s">
        <v>42</v>
      </c>
    </row>
    <row r="20" spans="1:43" s="27" customFormat="1" x14ac:dyDescent="0.25">
      <c r="B20" s="138">
        <v>1</v>
      </c>
      <c r="C20" s="138"/>
      <c r="D20" s="138"/>
      <c r="E20" s="138"/>
      <c r="F20" s="139"/>
      <c r="G20" s="26">
        <v>2</v>
      </c>
      <c r="H20" s="25">
        <v>3</v>
      </c>
      <c r="I20" s="25">
        <v>4</v>
      </c>
      <c r="J20" s="25">
        <v>5</v>
      </c>
      <c r="K20" s="25" t="s">
        <v>18</v>
      </c>
      <c r="L20" s="25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7"/>
      <c r="B21" s="140" t="s">
        <v>47</v>
      </c>
      <c r="C21" s="142"/>
      <c r="D21" s="142"/>
      <c r="E21" s="142"/>
      <c r="F21" s="143"/>
      <c r="G21" s="45">
        <v>230.94</v>
      </c>
      <c r="H21" s="45">
        <v>110000</v>
      </c>
      <c r="I21" s="45">
        <v>0</v>
      </c>
      <c r="J21" s="45">
        <v>110000</v>
      </c>
      <c r="K21" s="45">
        <f>J21/G21*100</f>
        <v>47631.419416298602</v>
      </c>
      <c r="L21" s="45" t="e">
        <f>J21/I21*100</f>
        <v>#DIV/0!</v>
      </c>
    </row>
    <row r="22" spans="1:43" x14ac:dyDescent="0.25">
      <c r="A22" s="27"/>
      <c r="B22" s="140" t="s">
        <v>48</v>
      </c>
      <c r="C22" s="141"/>
      <c r="D22" s="141"/>
      <c r="E22" s="141"/>
      <c r="F22" s="141"/>
      <c r="G22" s="45">
        <v>105.85</v>
      </c>
      <c r="H22" s="45">
        <v>115.47</v>
      </c>
      <c r="I22" s="45">
        <v>0</v>
      </c>
      <c r="J22" s="45">
        <v>115.43</v>
      </c>
      <c r="K22" s="45">
        <f t="shared" ref="K22:K25" si="2">J22/G22*100</f>
        <v>109.05054322153993</v>
      </c>
      <c r="L22" s="45" t="e">
        <f t="shared" ref="L22:L25" si="3">J22/I22*100</f>
        <v>#DIV/0!</v>
      </c>
    </row>
    <row r="23" spans="1:43" s="38" customFormat="1" ht="15" customHeight="1" x14ac:dyDescent="0.25">
      <c r="A23" s="27"/>
      <c r="B23" s="132" t="s">
        <v>50</v>
      </c>
      <c r="C23" s="133"/>
      <c r="D23" s="133"/>
      <c r="E23" s="133"/>
      <c r="F23" s="134"/>
      <c r="G23" s="44">
        <v>125.09</v>
      </c>
      <c r="H23" s="44">
        <v>109884.53</v>
      </c>
      <c r="I23" s="44">
        <v>0</v>
      </c>
      <c r="J23" s="44">
        <f>SUM(J21-J22)</f>
        <v>109884.57</v>
      </c>
      <c r="K23" s="44">
        <f t="shared" si="2"/>
        <v>87844.408026221136</v>
      </c>
      <c r="L23" s="44" t="e">
        <f t="shared" si="3"/>
        <v>#DIV/0!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8" customFormat="1" ht="15" customHeight="1" x14ac:dyDescent="0.25">
      <c r="A24" s="27"/>
      <c r="B24" s="132" t="s">
        <v>55</v>
      </c>
      <c r="C24" s="133"/>
      <c r="D24" s="133"/>
      <c r="E24" s="133"/>
      <c r="F24" s="134"/>
      <c r="G24" s="44">
        <v>2591.4899999999998</v>
      </c>
      <c r="H24" s="44">
        <v>109518.71</v>
      </c>
      <c r="I24" s="44">
        <v>0</v>
      </c>
      <c r="J24" s="44">
        <v>109518.71</v>
      </c>
      <c r="K24" s="44">
        <f t="shared" si="2"/>
        <v>4226.0903958726449</v>
      </c>
      <c r="L24" s="44" t="e">
        <f t="shared" si="3"/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7"/>
      <c r="B25" s="129" t="s">
        <v>56</v>
      </c>
      <c r="C25" s="130"/>
      <c r="D25" s="130"/>
      <c r="E25" s="130"/>
      <c r="F25" s="130"/>
      <c r="G25" s="44">
        <v>109683.16</v>
      </c>
      <c r="H25" s="44">
        <v>109518.71</v>
      </c>
      <c r="I25" s="44">
        <v>0</v>
      </c>
      <c r="J25" s="44">
        <v>77803.929999999993</v>
      </c>
      <c r="K25" s="44">
        <f t="shared" si="2"/>
        <v>70.935164522976905</v>
      </c>
      <c r="L25" s="44" t="e">
        <f t="shared" si="3"/>
        <v>#DIV/0!</v>
      </c>
    </row>
    <row r="26" spans="1:43" ht="15.75" x14ac:dyDescent="0.25">
      <c r="B26" s="14"/>
      <c r="C26" s="15"/>
      <c r="D26" s="15"/>
      <c r="E26" s="15"/>
      <c r="F26" s="15"/>
      <c r="G26" s="16"/>
      <c r="H26" s="16"/>
      <c r="I26" s="16"/>
      <c r="J26" s="16"/>
      <c r="K26" s="16"/>
    </row>
    <row r="27" spans="1:43" ht="15.75" x14ac:dyDescent="0.25">
      <c r="B27" s="144" t="s">
        <v>60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150" t="s">
        <v>77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</row>
    <row r="30" spans="1:4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43" ht="15" customHeight="1" x14ac:dyDescent="0.25">
      <c r="B31" s="150" t="s">
        <v>78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</row>
    <row r="32" spans="1:43" ht="36.75" customHeight="1" x14ac:dyDescent="0.25"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</row>
    <row r="33" spans="2:12" x14ac:dyDescent="0.25">
      <c r="B33" s="146"/>
      <c r="C33" s="146"/>
      <c r="D33" s="146"/>
      <c r="E33" s="146"/>
      <c r="F33" s="146"/>
      <c r="G33" s="146"/>
      <c r="H33" s="146"/>
      <c r="I33" s="146"/>
      <c r="J33" s="146"/>
      <c r="K33" s="146"/>
    </row>
    <row r="34" spans="2:12" ht="15" customHeight="1" x14ac:dyDescent="0.25">
      <c r="B34" s="128" t="s">
        <v>79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</row>
    <row r="35" spans="2:12" x14ac:dyDescent="0.25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</row>
  </sheetData>
  <mergeCells count="27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13"/>
  <sheetViews>
    <sheetView topLeftCell="B14" workbookViewId="0">
      <selection activeCell="B2" sqref="B2:L1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25">
      <c r="B2" s="145" t="s">
        <v>11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</row>
    <row r="4" spans="2:12" ht="18" customHeight="1" x14ac:dyDescent="0.25">
      <c r="B4" s="145" t="s">
        <v>57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</row>
    <row r="6" spans="2:12" ht="15.75" customHeight="1" x14ac:dyDescent="0.25">
      <c r="B6" s="145" t="s">
        <v>17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</row>
    <row r="8" spans="2:12" ht="25.5" x14ac:dyDescent="0.25">
      <c r="B8" s="154" t="s">
        <v>6</v>
      </c>
      <c r="C8" s="155"/>
      <c r="D8" s="155"/>
      <c r="E8" s="155"/>
      <c r="F8" s="156"/>
      <c r="G8" s="43" t="s">
        <v>62</v>
      </c>
      <c r="H8" s="39" t="s">
        <v>43</v>
      </c>
      <c r="I8" s="39" t="s">
        <v>41</v>
      </c>
      <c r="J8" s="43" t="s">
        <v>61</v>
      </c>
      <c r="K8" s="39" t="s">
        <v>16</v>
      </c>
      <c r="L8" s="39" t="s">
        <v>42</v>
      </c>
    </row>
    <row r="9" spans="2:12" ht="16.5" customHeight="1" x14ac:dyDescent="0.25">
      <c r="B9" s="154">
        <v>1</v>
      </c>
      <c r="C9" s="155"/>
      <c r="D9" s="155"/>
      <c r="E9" s="155"/>
      <c r="F9" s="156"/>
      <c r="G9" s="39">
        <v>2</v>
      </c>
      <c r="H9" s="39">
        <v>3</v>
      </c>
      <c r="I9" s="39">
        <v>4</v>
      </c>
      <c r="J9" s="39">
        <v>5</v>
      </c>
      <c r="K9" s="39" t="s">
        <v>18</v>
      </c>
      <c r="L9" s="39" t="s">
        <v>19</v>
      </c>
    </row>
    <row r="10" spans="2:12" x14ac:dyDescent="0.25">
      <c r="B10" s="7"/>
      <c r="C10" s="7"/>
      <c r="D10" s="7"/>
      <c r="E10" s="7"/>
      <c r="F10" s="7" t="s">
        <v>20</v>
      </c>
      <c r="G10" s="49">
        <v>1168599.58</v>
      </c>
      <c r="H10" s="49">
        <v>1616723</v>
      </c>
      <c r="I10" s="49">
        <v>0</v>
      </c>
      <c r="J10" s="55">
        <v>1356514.25</v>
      </c>
      <c r="K10" s="91">
        <f>J10/G10*100</f>
        <v>116.08033009904042</v>
      </c>
      <c r="L10" s="92" t="e">
        <f>J10/I10*100</f>
        <v>#DIV/0!</v>
      </c>
    </row>
    <row r="11" spans="2:12" ht="15.75" customHeight="1" x14ac:dyDescent="0.25">
      <c r="B11" s="7">
        <v>6</v>
      </c>
      <c r="C11" s="7"/>
      <c r="D11" s="7"/>
      <c r="E11" s="7"/>
      <c r="F11" s="7" t="s">
        <v>2</v>
      </c>
      <c r="G11" s="49">
        <v>1168599.58</v>
      </c>
      <c r="H11" s="49">
        <v>1616723</v>
      </c>
      <c r="I11" s="49">
        <v>0</v>
      </c>
      <c r="J11" s="55">
        <v>1356514.25</v>
      </c>
      <c r="K11" s="91">
        <f t="shared" ref="K11:K36" si="0">J11/G11*100</f>
        <v>116.08033009904042</v>
      </c>
      <c r="L11" s="92" t="e">
        <f t="shared" ref="L11:L36" si="1">J11/I11*100</f>
        <v>#DIV/0!</v>
      </c>
    </row>
    <row r="12" spans="2:12" ht="25.5" x14ac:dyDescent="0.25">
      <c r="B12" s="7"/>
      <c r="C12" s="11">
        <v>63</v>
      </c>
      <c r="D12" s="11"/>
      <c r="E12" s="11"/>
      <c r="F12" s="11" t="s">
        <v>21</v>
      </c>
      <c r="G12" s="47">
        <v>1039333.29</v>
      </c>
      <c r="H12" s="47">
        <v>1451927</v>
      </c>
      <c r="I12" s="47">
        <v>0</v>
      </c>
      <c r="J12" s="57">
        <v>1214515.3799999999</v>
      </c>
      <c r="K12" s="91">
        <f t="shared" si="0"/>
        <v>116.85523707221961</v>
      </c>
      <c r="L12" s="92" t="e">
        <f t="shared" si="1"/>
        <v>#DIV/0!</v>
      </c>
    </row>
    <row r="13" spans="2:12" x14ac:dyDescent="0.25">
      <c r="B13" s="8"/>
      <c r="C13" s="8"/>
      <c r="D13" s="8">
        <v>636</v>
      </c>
      <c r="E13" s="8"/>
      <c r="F13" s="8" t="s">
        <v>155</v>
      </c>
      <c r="G13" s="47">
        <v>932298.14</v>
      </c>
      <c r="H13" s="47">
        <v>0</v>
      </c>
      <c r="I13" s="47">
        <v>0</v>
      </c>
      <c r="J13" s="57">
        <v>1048590.32</v>
      </c>
      <c r="K13" s="91">
        <f t="shared" si="0"/>
        <v>112.47371146744969</v>
      </c>
      <c r="L13" s="92" t="e">
        <f t="shared" si="1"/>
        <v>#DIV/0!</v>
      </c>
    </row>
    <row r="14" spans="2:12" x14ac:dyDescent="0.25">
      <c r="B14" s="8"/>
      <c r="C14" s="8"/>
      <c r="D14" s="9"/>
      <c r="E14" s="9">
        <v>6361</v>
      </c>
      <c r="F14" s="9" t="s">
        <v>156</v>
      </c>
      <c r="G14" s="47">
        <v>930002.66</v>
      </c>
      <c r="H14" s="47">
        <v>0</v>
      </c>
      <c r="I14" s="47">
        <v>0</v>
      </c>
      <c r="J14" s="57">
        <v>1043742.46</v>
      </c>
      <c r="K14" s="91">
        <f t="shared" si="0"/>
        <v>112.23005104092927</v>
      </c>
      <c r="L14" s="92" t="e">
        <f t="shared" si="1"/>
        <v>#DIV/0!</v>
      </c>
    </row>
    <row r="15" spans="2:12" x14ac:dyDescent="0.25">
      <c r="B15" s="8"/>
      <c r="C15" s="8"/>
      <c r="D15" s="9"/>
      <c r="E15" s="9">
        <v>6362</v>
      </c>
      <c r="F15" s="9" t="s">
        <v>157</v>
      </c>
      <c r="G15" s="47">
        <v>2295.48</v>
      </c>
      <c r="H15" s="47">
        <v>0</v>
      </c>
      <c r="I15" s="47">
        <v>0</v>
      </c>
      <c r="J15" s="57">
        <v>4847.8599999999997</v>
      </c>
      <c r="K15" s="91">
        <f t="shared" si="0"/>
        <v>211.19155906389949</v>
      </c>
      <c r="L15" s="92" t="e">
        <f t="shared" si="1"/>
        <v>#DIV/0!</v>
      </c>
    </row>
    <row r="16" spans="2:12" x14ac:dyDescent="0.25">
      <c r="B16" s="8"/>
      <c r="C16" s="8"/>
      <c r="D16" s="9">
        <v>638</v>
      </c>
      <c r="E16" s="9"/>
      <c r="F16" s="9" t="s">
        <v>158</v>
      </c>
      <c r="G16" s="47">
        <v>107035.15</v>
      </c>
      <c r="H16" s="47">
        <v>0</v>
      </c>
      <c r="I16" s="47">
        <v>0</v>
      </c>
      <c r="J16" s="57">
        <v>165925.06</v>
      </c>
      <c r="K16" s="91">
        <f t="shared" si="0"/>
        <v>155.01922499291121</v>
      </c>
      <c r="L16" s="92" t="e">
        <f t="shared" si="1"/>
        <v>#DIV/0!</v>
      </c>
    </row>
    <row r="17" spans="2:12" x14ac:dyDescent="0.25">
      <c r="B17" s="8"/>
      <c r="C17" s="8"/>
      <c r="D17" s="9"/>
      <c r="E17" s="9">
        <v>6381</v>
      </c>
      <c r="F17" s="9" t="s">
        <v>159</v>
      </c>
      <c r="G17" s="47">
        <v>107035.15</v>
      </c>
      <c r="H17" s="47">
        <v>0</v>
      </c>
      <c r="I17" s="47">
        <v>0</v>
      </c>
      <c r="J17" s="57">
        <v>165925.06</v>
      </c>
      <c r="K17" s="91">
        <f t="shared" si="0"/>
        <v>155.01922499291121</v>
      </c>
      <c r="L17" s="92" t="e">
        <f t="shared" si="1"/>
        <v>#DIV/0!</v>
      </c>
    </row>
    <row r="18" spans="2:12" x14ac:dyDescent="0.25">
      <c r="B18" s="8"/>
      <c r="C18" s="8">
        <v>64</v>
      </c>
      <c r="D18" s="9"/>
      <c r="E18" s="9"/>
      <c r="F18" s="9" t="s">
        <v>160</v>
      </c>
      <c r="G18" s="47">
        <v>1055.79</v>
      </c>
      <c r="H18" s="47">
        <v>50</v>
      </c>
      <c r="I18" s="47">
        <v>0</v>
      </c>
      <c r="J18" s="57">
        <v>29.43</v>
      </c>
      <c r="K18" s="91">
        <f t="shared" si="0"/>
        <v>2.7874861478134854</v>
      </c>
      <c r="L18" s="92" t="e">
        <f t="shared" si="1"/>
        <v>#DIV/0!</v>
      </c>
    </row>
    <row r="19" spans="2:12" x14ac:dyDescent="0.25">
      <c r="B19" s="8"/>
      <c r="C19" s="8"/>
      <c r="D19" s="9">
        <v>641</v>
      </c>
      <c r="E19" s="9"/>
      <c r="F19" s="9" t="s">
        <v>161</v>
      </c>
      <c r="G19" s="47">
        <v>0.36</v>
      </c>
      <c r="H19" s="47">
        <v>0</v>
      </c>
      <c r="I19" s="47">
        <v>0</v>
      </c>
      <c r="J19" s="57">
        <v>29.43</v>
      </c>
      <c r="K19" s="91">
        <f t="shared" si="0"/>
        <v>8175</v>
      </c>
      <c r="L19" s="92" t="e">
        <f t="shared" si="1"/>
        <v>#DIV/0!</v>
      </c>
    </row>
    <row r="20" spans="2:12" x14ac:dyDescent="0.25">
      <c r="B20" s="8"/>
      <c r="C20" s="8"/>
      <c r="D20" s="9"/>
      <c r="E20" s="9">
        <v>6413</v>
      </c>
      <c r="F20" s="9" t="s">
        <v>162</v>
      </c>
      <c r="G20" s="47">
        <v>0.36</v>
      </c>
      <c r="H20" s="47">
        <v>0</v>
      </c>
      <c r="I20" s="47">
        <v>0</v>
      </c>
      <c r="J20" s="57">
        <v>29.43</v>
      </c>
      <c r="K20" s="91">
        <f t="shared" si="0"/>
        <v>8175</v>
      </c>
      <c r="L20" s="92" t="e">
        <f t="shared" si="1"/>
        <v>#DIV/0!</v>
      </c>
    </row>
    <row r="21" spans="2:12" x14ac:dyDescent="0.25">
      <c r="B21" s="8"/>
      <c r="C21" s="8"/>
      <c r="D21" s="9">
        <v>642</v>
      </c>
      <c r="E21" s="9"/>
      <c r="F21" s="9" t="s">
        <v>163</v>
      </c>
      <c r="G21" s="47">
        <v>1055.43</v>
      </c>
      <c r="H21" s="47">
        <v>0</v>
      </c>
      <c r="I21" s="47">
        <v>0</v>
      </c>
      <c r="J21" s="57">
        <v>0</v>
      </c>
      <c r="K21" s="91">
        <f t="shared" si="0"/>
        <v>0</v>
      </c>
      <c r="L21" s="92" t="e">
        <f t="shared" si="1"/>
        <v>#DIV/0!</v>
      </c>
    </row>
    <row r="22" spans="2:12" x14ac:dyDescent="0.25">
      <c r="B22" s="8"/>
      <c r="C22" s="8"/>
      <c r="D22" s="9"/>
      <c r="E22" s="9">
        <v>6425</v>
      </c>
      <c r="F22" s="9" t="s">
        <v>164</v>
      </c>
      <c r="G22" s="47">
        <v>1055.43</v>
      </c>
      <c r="H22" s="47">
        <v>0</v>
      </c>
      <c r="I22" s="47">
        <v>0</v>
      </c>
      <c r="J22" s="57">
        <v>0</v>
      </c>
      <c r="K22" s="91">
        <f t="shared" si="0"/>
        <v>0</v>
      </c>
      <c r="L22" s="92" t="e">
        <f t="shared" si="1"/>
        <v>#DIV/0!</v>
      </c>
    </row>
    <row r="23" spans="2:12" x14ac:dyDescent="0.25">
      <c r="B23" s="8"/>
      <c r="C23" s="8">
        <v>65</v>
      </c>
      <c r="D23" s="9"/>
      <c r="E23" s="9"/>
      <c r="F23" s="9" t="s">
        <v>165</v>
      </c>
      <c r="G23" s="47">
        <v>1921.16</v>
      </c>
      <c r="H23" s="47">
        <v>30827</v>
      </c>
      <c r="I23" s="47">
        <v>0</v>
      </c>
      <c r="J23" s="57">
        <v>31908.959999999999</v>
      </c>
      <c r="K23" s="91">
        <f t="shared" si="0"/>
        <v>1660.9215265776925</v>
      </c>
      <c r="L23" s="92" t="e">
        <f t="shared" si="1"/>
        <v>#DIV/0!</v>
      </c>
    </row>
    <row r="24" spans="2:12" x14ac:dyDescent="0.25">
      <c r="B24" s="8"/>
      <c r="C24" s="8"/>
      <c r="D24" s="9">
        <v>652</v>
      </c>
      <c r="E24" s="9"/>
      <c r="F24" s="9" t="s">
        <v>166</v>
      </c>
      <c r="G24" s="47">
        <v>1921.16</v>
      </c>
      <c r="H24" s="47">
        <v>0</v>
      </c>
      <c r="I24" s="47">
        <v>0</v>
      </c>
      <c r="J24" s="57">
        <v>31908.959999999999</v>
      </c>
      <c r="K24" s="91">
        <f t="shared" si="0"/>
        <v>1660.9215265776925</v>
      </c>
      <c r="L24" s="92" t="e">
        <f t="shared" si="1"/>
        <v>#DIV/0!</v>
      </c>
    </row>
    <row r="25" spans="2:12" x14ac:dyDescent="0.25">
      <c r="B25" s="8"/>
      <c r="C25" s="8"/>
      <c r="D25" s="9"/>
      <c r="E25" s="9">
        <v>6526</v>
      </c>
      <c r="F25" s="9" t="s">
        <v>167</v>
      </c>
      <c r="G25" s="47">
        <v>1921.16</v>
      </c>
      <c r="H25" s="47">
        <v>0</v>
      </c>
      <c r="I25" s="47">
        <v>0</v>
      </c>
      <c r="J25" s="57">
        <v>31908.959999999999</v>
      </c>
      <c r="K25" s="91">
        <f t="shared" si="0"/>
        <v>1660.9215265776925</v>
      </c>
      <c r="L25" s="92" t="e">
        <f t="shared" si="1"/>
        <v>#DIV/0!</v>
      </c>
    </row>
    <row r="26" spans="2:12" ht="25.5" x14ac:dyDescent="0.25">
      <c r="B26" s="8"/>
      <c r="C26" s="8">
        <v>66</v>
      </c>
      <c r="D26" s="9"/>
      <c r="E26" s="9"/>
      <c r="F26" s="11" t="s">
        <v>22</v>
      </c>
      <c r="G26" s="47">
        <v>1390.4</v>
      </c>
      <c r="H26" s="47">
        <v>3335</v>
      </c>
      <c r="I26" s="47">
        <v>0</v>
      </c>
      <c r="J26" s="57">
        <v>3375.72</v>
      </c>
      <c r="K26" s="91">
        <f t="shared" si="0"/>
        <v>242.78768699654773</v>
      </c>
      <c r="L26" s="92" t="e">
        <f t="shared" si="1"/>
        <v>#DIV/0!</v>
      </c>
    </row>
    <row r="27" spans="2:12" ht="25.5" x14ac:dyDescent="0.25">
      <c r="B27" s="8"/>
      <c r="C27" s="23"/>
      <c r="D27" s="9">
        <v>661</v>
      </c>
      <c r="E27" s="9"/>
      <c r="F27" s="11" t="s">
        <v>23</v>
      </c>
      <c r="G27" s="47">
        <v>0</v>
      </c>
      <c r="H27" s="47">
        <v>0</v>
      </c>
      <c r="I27" s="47">
        <v>0</v>
      </c>
      <c r="J27" s="57">
        <v>495.59</v>
      </c>
      <c r="K27" s="91" t="e">
        <f t="shared" si="0"/>
        <v>#DIV/0!</v>
      </c>
      <c r="L27" s="92" t="e">
        <f t="shared" si="1"/>
        <v>#DIV/0!</v>
      </c>
    </row>
    <row r="28" spans="2:12" x14ac:dyDescent="0.25">
      <c r="B28" s="8"/>
      <c r="C28" s="23"/>
      <c r="D28" s="9"/>
      <c r="E28" s="9">
        <v>6614</v>
      </c>
      <c r="F28" s="11" t="s">
        <v>24</v>
      </c>
      <c r="G28" s="47">
        <v>0</v>
      </c>
      <c r="H28" s="47">
        <v>0</v>
      </c>
      <c r="I28" s="47">
        <v>0</v>
      </c>
      <c r="J28" s="57">
        <v>336.33</v>
      </c>
      <c r="K28" s="91" t="e">
        <f t="shared" si="0"/>
        <v>#DIV/0!</v>
      </c>
      <c r="L28" s="92" t="e">
        <f t="shared" si="1"/>
        <v>#DIV/0!</v>
      </c>
    </row>
    <row r="29" spans="2:12" x14ac:dyDescent="0.25">
      <c r="B29" s="8"/>
      <c r="C29" s="23"/>
      <c r="D29" s="9"/>
      <c r="E29" s="9">
        <v>6615</v>
      </c>
      <c r="F29" s="11" t="s">
        <v>168</v>
      </c>
      <c r="G29" s="47">
        <v>0</v>
      </c>
      <c r="H29" s="47">
        <v>0</v>
      </c>
      <c r="I29" s="47">
        <v>0</v>
      </c>
      <c r="J29" s="57">
        <v>159.26</v>
      </c>
      <c r="K29" s="91" t="e">
        <f t="shared" si="0"/>
        <v>#DIV/0!</v>
      </c>
      <c r="L29" s="92" t="e">
        <f t="shared" si="1"/>
        <v>#DIV/0!</v>
      </c>
    </row>
    <row r="30" spans="2:12" ht="39" customHeight="1" x14ac:dyDescent="0.25">
      <c r="B30" s="8"/>
      <c r="C30" s="8"/>
      <c r="D30" s="9">
        <v>663</v>
      </c>
      <c r="E30" s="9"/>
      <c r="F30" s="11" t="s">
        <v>169</v>
      </c>
      <c r="G30" s="47">
        <v>1390.4</v>
      </c>
      <c r="H30" s="47">
        <v>0</v>
      </c>
      <c r="I30" s="47">
        <v>0</v>
      </c>
      <c r="J30" s="57">
        <v>2880.13</v>
      </c>
      <c r="K30" s="91">
        <f t="shared" si="0"/>
        <v>207.14398734177215</v>
      </c>
      <c r="L30" s="92" t="e">
        <f t="shared" si="1"/>
        <v>#DIV/0!</v>
      </c>
    </row>
    <row r="31" spans="2:12" x14ac:dyDescent="0.25">
      <c r="B31" s="8"/>
      <c r="C31" s="8"/>
      <c r="D31" s="9"/>
      <c r="E31" s="9">
        <v>6631</v>
      </c>
      <c r="F31" s="11" t="s">
        <v>143</v>
      </c>
      <c r="G31" s="47">
        <v>889.24</v>
      </c>
      <c r="H31" s="47">
        <v>0</v>
      </c>
      <c r="I31" s="47">
        <v>0</v>
      </c>
      <c r="J31" s="57">
        <v>212.34</v>
      </c>
      <c r="K31" s="91">
        <f t="shared" si="0"/>
        <v>23.878817866942558</v>
      </c>
      <c r="L31" s="92" t="e">
        <f t="shared" si="1"/>
        <v>#DIV/0!</v>
      </c>
    </row>
    <row r="32" spans="2:12" x14ac:dyDescent="0.25">
      <c r="B32" s="8"/>
      <c r="C32" s="8"/>
      <c r="D32" s="9"/>
      <c r="E32" s="9">
        <v>6632</v>
      </c>
      <c r="F32" s="11" t="s">
        <v>170</v>
      </c>
      <c r="G32" s="47">
        <v>501.16</v>
      </c>
      <c r="H32" s="47">
        <v>0</v>
      </c>
      <c r="I32" s="47">
        <v>0</v>
      </c>
      <c r="J32" s="57">
        <v>2667.79</v>
      </c>
      <c r="K32" s="91">
        <f t="shared" si="0"/>
        <v>532.32301061537225</v>
      </c>
      <c r="L32" s="92" t="e">
        <f t="shared" si="1"/>
        <v>#DIV/0!</v>
      </c>
    </row>
    <row r="33" spans="2:12" ht="28.5" customHeight="1" x14ac:dyDescent="0.25">
      <c r="B33" s="8"/>
      <c r="C33" s="8">
        <v>67</v>
      </c>
      <c r="D33" s="9"/>
      <c r="E33" s="9"/>
      <c r="F33" s="11" t="s">
        <v>171</v>
      </c>
      <c r="G33" s="47">
        <v>124898.94</v>
      </c>
      <c r="H33" s="47">
        <v>130584</v>
      </c>
      <c r="I33" s="47">
        <v>0</v>
      </c>
      <c r="J33" s="57">
        <v>106684.76</v>
      </c>
      <c r="K33" s="91">
        <f t="shared" si="0"/>
        <v>85.416865827684362</v>
      </c>
      <c r="L33" s="92" t="e">
        <f t="shared" si="1"/>
        <v>#DIV/0!</v>
      </c>
    </row>
    <row r="34" spans="2:12" ht="24" customHeight="1" x14ac:dyDescent="0.25">
      <c r="B34" s="8"/>
      <c r="C34" s="8"/>
      <c r="D34" s="9">
        <v>671</v>
      </c>
      <c r="E34" s="9"/>
      <c r="F34" s="11" t="s">
        <v>172</v>
      </c>
      <c r="G34" s="47">
        <v>124898.94</v>
      </c>
      <c r="H34" s="47">
        <v>0</v>
      </c>
      <c r="I34" s="47">
        <v>0</v>
      </c>
      <c r="J34" s="57">
        <v>106684.76</v>
      </c>
      <c r="K34" s="91">
        <f t="shared" si="0"/>
        <v>85.416865827684362</v>
      </c>
      <c r="L34" s="92" t="e">
        <f t="shared" si="1"/>
        <v>#DIV/0!</v>
      </c>
    </row>
    <row r="35" spans="2:12" ht="26.25" customHeight="1" x14ac:dyDescent="0.25">
      <c r="B35" s="8"/>
      <c r="C35" s="8"/>
      <c r="D35" s="9"/>
      <c r="E35" s="9">
        <v>6711</v>
      </c>
      <c r="F35" s="11" t="s">
        <v>173</v>
      </c>
      <c r="G35" s="47">
        <v>98362.67</v>
      </c>
      <c r="H35" s="47">
        <v>0</v>
      </c>
      <c r="I35" s="47">
        <v>0</v>
      </c>
      <c r="J35" s="57">
        <v>106684.76</v>
      </c>
      <c r="K35" s="91">
        <f t="shared" si="0"/>
        <v>108.46061824063946</v>
      </c>
      <c r="L35" s="92" t="e">
        <f t="shared" si="1"/>
        <v>#DIV/0!</v>
      </c>
    </row>
    <row r="36" spans="2:12" ht="28.5" customHeight="1" x14ac:dyDescent="0.25">
      <c r="B36" s="8"/>
      <c r="C36" s="8"/>
      <c r="D36" s="9"/>
      <c r="E36" s="9">
        <v>6712</v>
      </c>
      <c r="F36" s="11" t="s">
        <v>174</v>
      </c>
      <c r="G36" s="47">
        <v>26536.27</v>
      </c>
      <c r="H36" s="47">
        <v>0</v>
      </c>
      <c r="I36" s="47">
        <v>0</v>
      </c>
      <c r="J36" s="57">
        <v>0</v>
      </c>
      <c r="K36" s="91">
        <f t="shared" si="0"/>
        <v>0</v>
      </c>
      <c r="L36" s="92" t="e">
        <f t="shared" si="1"/>
        <v>#DIV/0!</v>
      </c>
    </row>
    <row r="37" spans="2:12" s="33" customFormat="1" x14ac:dyDescent="0.25">
      <c r="B37" s="23"/>
      <c r="C37" s="23"/>
      <c r="D37" s="32"/>
      <c r="E37" s="32"/>
      <c r="F37" s="7"/>
      <c r="G37" s="49"/>
      <c r="H37" s="49"/>
      <c r="I37" s="49"/>
      <c r="J37" s="55"/>
      <c r="K37" s="58"/>
      <c r="L37" s="58"/>
    </row>
    <row r="38" spans="2:12" x14ac:dyDescent="0.25">
      <c r="B38" s="8"/>
      <c r="C38" s="8"/>
      <c r="D38" s="9"/>
      <c r="E38" s="9"/>
      <c r="F38" s="29"/>
      <c r="G38" s="47"/>
      <c r="H38" s="47"/>
      <c r="I38" s="47"/>
      <c r="J38" s="57"/>
      <c r="K38" s="56"/>
      <c r="L38" s="56"/>
    </row>
    <row r="39" spans="2:12" x14ac:dyDescent="0.25">
      <c r="B39" s="8"/>
      <c r="C39" s="8"/>
      <c r="D39" s="8"/>
      <c r="E39" s="8"/>
      <c r="F39" s="29"/>
      <c r="G39" s="47"/>
      <c r="H39" s="47"/>
      <c r="I39" s="47"/>
      <c r="J39" s="57"/>
      <c r="K39" s="56"/>
      <c r="L39" s="56"/>
    </row>
    <row r="40" spans="2:12" x14ac:dyDescent="0.25">
      <c r="B40" s="8"/>
      <c r="C40" s="8"/>
      <c r="D40" s="8"/>
      <c r="E40" s="8"/>
      <c r="F40" s="29"/>
      <c r="G40" s="47"/>
      <c r="H40" s="47"/>
      <c r="I40" s="47"/>
      <c r="J40" s="54"/>
      <c r="K40" s="53"/>
      <c r="L40" s="53"/>
    </row>
    <row r="41" spans="2:12" x14ac:dyDescent="0.25">
      <c r="B41" s="8"/>
      <c r="C41" s="8"/>
      <c r="D41" s="8"/>
      <c r="E41" s="8" t="s">
        <v>15</v>
      </c>
      <c r="F41" s="29"/>
      <c r="G41" s="47"/>
      <c r="H41" s="47"/>
      <c r="I41" s="47"/>
      <c r="J41" s="48"/>
      <c r="K41" s="28"/>
      <c r="L41" s="28"/>
    </row>
    <row r="42" spans="2:12" ht="15.75" customHeight="1" x14ac:dyDescent="0.25"/>
    <row r="43" spans="2:12" ht="15.75" customHeight="1" x14ac:dyDescent="0.25">
      <c r="B43" s="2"/>
      <c r="C43" s="2"/>
      <c r="D43" s="2"/>
      <c r="E43" s="2"/>
      <c r="F43" s="2"/>
      <c r="G43" s="2"/>
      <c r="H43" s="2"/>
      <c r="I43" s="2"/>
      <c r="J43" s="3"/>
      <c r="K43" s="3"/>
      <c r="L43" s="3"/>
    </row>
    <row r="44" spans="2:12" ht="25.5" x14ac:dyDescent="0.25">
      <c r="B44" s="154" t="s">
        <v>6</v>
      </c>
      <c r="C44" s="155"/>
      <c r="D44" s="155"/>
      <c r="E44" s="155"/>
      <c r="F44" s="156"/>
      <c r="G44" s="43" t="s">
        <v>62</v>
      </c>
      <c r="H44" s="39" t="s">
        <v>43</v>
      </c>
      <c r="I44" s="39" t="s">
        <v>41</v>
      </c>
      <c r="J44" s="43" t="s">
        <v>61</v>
      </c>
      <c r="K44" s="39" t="s">
        <v>16</v>
      </c>
      <c r="L44" s="39" t="s">
        <v>42</v>
      </c>
    </row>
    <row r="45" spans="2:12" ht="12.75" customHeight="1" x14ac:dyDescent="0.25">
      <c r="B45" s="154">
        <v>1</v>
      </c>
      <c r="C45" s="155"/>
      <c r="D45" s="155"/>
      <c r="E45" s="155"/>
      <c r="F45" s="156"/>
      <c r="G45" s="39">
        <v>2</v>
      </c>
      <c r="H45" s="39">
        <v>3</v>
      </c>
      <c r="I45" s="39">
        <v>4</v>
      </c>
      <c r="J45" s="39">
        <v>5</v>
      </c>
      <c r="K45" s="39" t="s">
        <v>18</v>
      </c>
      <c r="L45" s="39" t="s">
        <v>19</v>
      </c>
    </row>
    <row r="46" spans="2:12" x14ac:dyDescent="0.25">
      <c r="B46" s="7"/>
      <c r="C46" s="7"/>
      <c r="D46" s="7"/>
      <c r="E46" s="7"/>
      <c r="F46" s="7" t="s">
        <v>7</v>
      </c>
      <c r="G46" s="49">
        <f>SUM(G47+G100)</f>
        <v>1061633</v>
      </c>
      <c r="H46" s="49">
        <v>1726723</v>
      </c>
      <c r="I46" s="49">
        <v>0</v>
      </c>
      <c r="J46" s="55">
        <v>1498113.6</v>
      </c>
      <c r="K46" s="91">
        <f>J46/G46*100</f>
        <v>141.11407614495783</v>
      </c>
      <c r="L46" s="92" t="e">
        <f>J46/I46*100</f>
        <v>#DIV/0!</v>
      </c>
    </row>
    <row r="47" spans="2:12" x14ac:dyDescent="0.25">
      <c r="B47" s="7">
        <v>3</v>
      </c>
      <c r="C47" s="7"/>
      <c r="D47" s="7"/>
      <c r="E47" s="7"/>
      <c r="F47" s="7" t="s">
        <v>3</v>
      </c>
      <c r="G47" s="49">
        <f>G48+G58+G87+G93+G96</f>
        <v>1029955.3099999999</v>
      </c>
      <c r="H47" s="49">
        <f t="shared" ref="H47:I47" si="2">H48+H58+H87+H93+H96</f>
        <v>1593939</v>
      </c>
      <c r="I47" s="49">
        <f t="shared" si="2"/>
        <v>0</v>
      </c>
      <c r="J47" s="49">
        <f>J48+J58+J87+J93+J96</f>
        <v>1387225.22</v>
      </c>
      <c r="K47" s="91">
        <f t="shared" ref="K47:K110" si="3">J47/G47*100</f>
        <v>134.68790408003238</v>
      </c>
      <c r="L47" s="92" t="e">
        <f t="shared" ref="L47:L110" si="4">J47/I47*100</f>
        <v>#DIV/0!</v>
      </c>
    </row>
    <row r="48" spans="2:12" x14ac:dyDescent="0.25">
      <c r="B48" s="7"/>
      <c r="C48" s="11">
        <v>31</v>
      </c>
      <c r="D48" s="11"/>
      <c r="E48" s="11"/>
      <c r="F48" s="11" t="s">
        <v>4</v>
      </c>
      <c r="G48" s="47">
        <v>859011.74</v>
      </c>
      <c r="H48" s="47">
        <v>958550</v>
      </c>
      <c r="I48" s="47">
        <v>0</v>
      </c>
      <c r="J48" s="57">
        <v>956710.11</v>
      </c>
      <c r="K48" s="91">
        <f t="shared" si="3"/>
        <v>111.37334514194184</v>
      </c>
      <c r="L48" s="92" t="e">
        <f t="shared" si="4"/>
        <v>#DIV/0!</v>
      </c>
    </row>
    <row r="49" spans="2:12" x14ac:dyDescent="0.25">
      <c r="B49" s="8"/>
      <c r="C49" s="8"/>
      <c r="D49" s="8">
        <v>311</v>
      </c>
      <c r="E49" s="8"/>
      <c r="F49" s="8" t="s">
        <v>25</v>
      </c>
      <c r="G49" s="47">
        <v>712103.33</v>
      </c>
      <c r="H49" s="47">
        <v>0</v>
      </c>
      <c r="I49" s="47">
        <v>0</v>
      </c>
      <c r="J49" s="57">
        <v>781381.63</v>
      </c>
      <c r="K49" s="91">
        <f t="shared" si="3"/>
        <v>109.72868642532538</v>
      </c>
      <c r="L49" s="92" t="e">
        <f t="shared" si="4"/>
        <v>#DIV/0!</v>
      </c>
    </row>
    <row r="50" spans="2:12" x14ac:dyDescent="0.25">
      <c r="B50" s="8"/>
      <c r="C50" s="8"/>
      <c r="D50" s="8"/>
      <c r="E50" s="8">
        <v>3111</v>
      </c>
      <c r="F50" s="8" t="s">
        <v>26</v>
      </c>
      <c r="G50" s="47">
        <v>676596.71</v>
      </c>
      <c r="H50" s="47">
        <v>0</v>
      </c>
      <c r="I50" s="47">
        <v>0</v>
      </c>
      <c r="J50" s="57">
        <v>746378.61</v>
      </c>
      <c r="K50" s="91">
        <f t="shared" si="3"/>
        <v>110.31366232921825</v>
      </c>
      <c r="L50" s="92" t="e">
        <f t="shared" si="4"/>
        <v>#DIV/0!</v>
      </c>
    </row>
    <row r="51" spans="2:12" x14ac:dyDescent="0.25">
      <c r="B51" s="8"/>
      <c r="C51" s="8"/>
      <c r="D51" s="8"/>
      <c r="E51" s="8">
        <v>3113</v>
      </c>
      <c r="F51" s="8" t="s">
        <v>104</v>
      </c>
      <c r="G51" s="47">
        <v>10165.27</v>
      </c>
      <c r="H51" s="47">
        <v>0</v>
      </c>
      <c r="I51" s="47">
        <v>0</v>
      </c>
      <c r="J51" s="57">
        <v>11623.98</v>
      </c>
      <c r="K51" s="91">
        <f t="shared" si="3"/>
        <v>114.34993856533077</v>
      </c>
      <c r="L51" s="92" t="e">
        <f t="shared" si="4"/>
        <v>#DIV/0!</v>
      </c>
    </row>
    <row r="52" spans="2:12" x14ac:dyDescent="0.25">
      <c r="B52" s="8"/>
      <c r="C52" s="8"/>
      <c r="D52" s="8"/>
      <c r="E52" s="8">
        <v>3114</v>
      </c>
      <c r="F52" s="8" t="s">
        <v>105</v>
      </c>
      <c r="G52" s="47">
        <v>25341.35</v>
      </c>
      <c r="H52" s="47">
        <v>0</v>
      </c>
      <c r="I52" s="47">
        <v>0</v>
      </c>
      <c r="J52" s="57">
        <v>23379.040000000001</v>
      </c>
      <c r="K52" s="91">
        <f t="shared" si="3"/>
        <v>92.256489887081798</v>
      </c>
      <c r="L52" s="92" t="e">
        <f t="shared" si="4"/>
        <v>#DIV/0!</v>
      </c>
    </row>
    <row r="53" spans="2:12" x14ac:dyDescent="0.25">
      <c r="B53" s="8"/>
      <c r="C53" s="8"/>
      <c r="D53" s="8">
        <v>312</v>
      </c>
      <c r="E53" s="8"/>
      <c r="F53" s="8" t="s">
        <v>106</v>
      </c>
      <c r="G53" s="47">
        <v>31112.18</v>
      </c>
      <c r="H53" s="47">
        <v>0</v>
      </c>
      <c r="I53" s="47">
        <v>0</v>
      </c>
      <c r="J53" s="57">
        <v>50611.77</v>
      </c>
      <c r="K53" s="91">
        <f t="shared" si="3"/>
        <v>162.67510023405623</v>
      </c>
      <c r="L53" s="92" t="e">
        <f t="shared" si="4"/>
        <v>#DIV/0!</v>
      </c>
    </row>
    <row r="54" spans="2:12" x14ac:dyDescent="0.25">
      <c r="B54" s="8"/>
      <c r="C54" s="8"/>
      <c r="D54" s="8"/>
      <c r="E54" s="8">
        <v>3121</v>
      </c>
      <c r="F54" s="8" t="s">
        <v>106</v>
      </c>
      <c r="G54" s="47">
        <v>31112.18</v>
      </c>
      <c r="H54" s="47">
        <v>0</v>
      </c>
      <c r="I54" s="47">
        <v>0</v>
      </c>
      <c r="J54" s="57">
        <v>50611.77</v>
      </c>
      <c r="K54" s="91">
        <f t="shared" si="3"/>
        <v>162.67510023405623</v>
      </c>
      <c r="L54" s="92" t="e">
        <f t="shared" si="4"/>
        <v>#DIV/0!</v>
      </c>
    </row>
    <row r="55" spans="2:12" x14ac:dyDescent="0.25">
      <c r="B55" s="8"/>
      <c r="C55" s="8"/>
      <c r="D55" s="8">
        <v>313</v>
      </c>
      <c r="E55" s="8"/>
      <c r="F55" s="8" t="s">
        <v>107</v>
      </c>
      <c r="G55" s="47">
        <v>115796.22</v>
      </c>
      <c r="H55" s="47">
        <v>0</v>
      </c>
      <c r="I55" s="47">
        <v>0</v>
      </c>
      <c r="J55" s="57">
        <v>124716.71</v>
      </c>
      <c r="K55" s="91">
        <f t="shared" si="3"/>
        <v>107.70361070508174</v>
      </c>
      <c r="L55" s="92" t="e">
        <f t="shared" si="4"/>
        <v>#DIV/0!</v>
      </c>
    </row>
    <row r="56" spans="2:12" x14ac:dyDescent="0.25">
      <c r="B56" s="8"/>
      <c r="C56" s="8"/>
      <c r="D56" s="8"/>
      <c r="E56" s="8">
        <v>3132</v>
      </c>
      <c r="F56" s="8" t="s">
        <v>108</v>
      </c>
      <c r="G56" s="47">
        <v>115618.52</v>
      </c>
      <c r="H56" s="47">
        <v>0</v>
      </c>
      <c r="I56" s="47">
        <v>0</v>
      </c>
      <c r="J56" s="57">
        <v>124716.71</v>
      </c>
      <c r="K56" s="91">
        <f t="shared" si="3"/>
        <v>107.86914587732139</v>
      </c>
      <c r="L56" s="92" t="e">
        <f t="shared" si="4"/>
        <v>#DIV/0!</v>
      </c>
    </row>
    <row r="57" spans="2:12" x14ac:dyDescent="0.25">
      <c r="B57" s="8"/>
      <c r="C57" s="8"/>
      <c r="D57" s="8"/>
      <c r="E57" s="8">
        <v>3133</v>
      </c>
      <c r="F57" s="8" t="s">
        <v>109</v>
      </c>
      <c r="G57" s="47">
        <v>177.7</v>
      </c>
      <c r="H57" s="47">
        <v>0</v>
      </c>
      <c r="I57" s="47">
        <v>0</v>
      </c>
      <c r="J57" s="57">
        <v>11.56</v>
      </c>
      <c r="K57" s="91">
        <f t="shared" si="3"/>
        <v>6.5053460889139005</v>
      </c>
      <c r="L57" s="92" t="e">
        <f t="shared" si="4"/>
        <v>#DIV/0!</v>
      </c>
    </row>
    <row r="58" spans="2:12" x14ac:dyDescent="0.25">
      <c r="B58" s="8"/>
      <c r="C58" s="8">
        <v>32</v>
      </c>
      <c r="D58" s="9"/>
      <c r="E58" s="9"/>
      <c r="F58" s="8" t="s">
        <v>12</v>
      </c>
      <c r="G58" s="47">
        <v>157885.34</v>
      </c>
      <c r="H58" s="47">
        <v>594010</v>
      </c>
      <c r="I58" s="47">
        <v>0</v>
      </c>
      <c r="J58" s="57">
        <v>403220.41</v>
      </c>
      <c r="K58" s="91">
        <f t="shared" si="3"/>
        <v>255.3881253319656</v>
      </c>
      <c r="L58" s="92" t="e">
        <f t="shared" si="4"/>
        <v>#DIV/0!</v>
      </c>
    </row>
    <row r="59" spans="2:12" x14ac:dyDescent="0.25">
      <c r="B59" s="8"/>
      <c r="C59" s="8"/>
      <c r="D59" s="8">
        <v>321</v>
      </c>
      <c r="E59" s="8"/>
      <c r="F59" s="8" t="s">
        <v>27</v>
      </c>
      <c r="G59" s="47">
        <v>45509.84</v>
      </c>
      <c r="H59" s="47">
        <v>0</v>
      </c>
      <c r="I59" s="47">
        <v>0</v>
      </c>
      <c r="J59" s="57">
        <v>73538.759999999995</v>
      </c>
      <c r="K59" s="91">
        <f t="shared" si="3"/>
        <v>161.58870257509145</v>
      </c>
      <c r="L59" s="92" t="e">
        <f t="shared" si="4"/>
        <v>#DIV/0!</v>
      </c>
    </row>
    <row r="60" spans="2:12" x14ac:dyDescent="0.25">
      <c r="B60" s="8"/>
      <c r="C60" s="23"/>
      <c r="D60" s="8"/>
      <c r="E60" s="8">
        <v>3211</v>
      </c>
      <c r="F60" s="29" t="s">
        <v>28</v>
      </c>
      <c r="G60" s="47">
        <v>2106.44</v>
      </c>
      <c r="H60" s="47">
        <v>0</v>
      </c>
      <c r="I60" s="47">
        <v>0</v>
      </c>
      <c r="J60" s="57">
        <v>1370.78</v>
      </c>
      <c r="K60" s="91">
        <f t="shared" si="3"/>
        <v>65.07567269896127</v>
      </c>
      <c r="L60" s="92" t="e">
        <f t="shared" si="4"/>
        <v>#DIV/0!</v>
      </c>
    </row>
    <row r="61" spans="2:12" x14ac:dyDescent="0.25">
      <c r="B61" s="8"/>
      <c r="C61" s="23"/>
      <c r="D61" s="9"/>
      <c r="E61" s="9">
        <v>3212</v>
      </c>
      <c r="F61" s="9" t="s">
        <v>110</v>
      </c>
      <c r="G61" s="47">
        <v>42735.54</v>
      </c>
      <c r="H61" s="47">
        <v>0</v>
      </c>
      <c r="I61" s="47">
        <v>0</v>
      </c>
      <c r="J61" s="57">
        <v>44708.59</v>
      </c>
      <c r="K61" s="91">
        <f t="shared" si="3"/>
        <v>104.61688327794616</v>
      </c>
      <c r="L61" s="92" t="e">
        <f t="shared" si="4"/>
        <v>#DIV/0!</v>
      </c>
    </row>
    <row r="62" spans="2:12" x14ac:dyDescent="0.25">
      <c r="B62" s="8"/>
      <c r="C62" s="8"/>
      <c r="D62" s="9"/>
      <c r="E62" s="9">
        <v>3213</v>
      </c>
      <c r="F62" s="9" t="s">
        <v>111</v>
      </c>
      <c r="G62" s="47">
        <v>435.6</v>
      </c>
      <c r="H62" s="47">
        <v>0</v>
      </c>
      <c r="I62" s="47">
        <v>0</v>
      </c>
      <c r="J62" s="57">
        <v>27217.39</v>
      </c>
      <c r="K62" s="91">
        <f t="shared" si="3"/>
        <v>6248.2529843893471</v>
      </c>
      <c r="L62" s="92" t="e">
        <f t="shared" si="4"/>
        <v>#DIV/0!</v>
      </c>
    </row>
    <row r="63" spans="2:12" x14ac:dyDescent="0.25">
      <c r="B63" s="8"/>
      <c r="C63" s="8"/>
      <c r="D63" s="9"/>
      <c r="E63" s="9">
        <v>3214</v>
      </c>
      <c r="F63" s="9" t="s">
        <v>112</v>
      </c>
      <c r="G63" s="47">
        <v>232.26</v>
      </c>
      <c r="H63" s="47">
        <v>0</v>
      </c>
      <c r="I63" s="47">
        <v>0</v>
      </c>
      <c r="J63" s="57">
        <v>242</v>
      </c>
      <c r="K63" s="91">
        <f t="shared" si="3"/>
        <v>104.19357616464309</v>
      </c>
      <c r="L63" s="92" t="e">
        <f t="shared" si="4"/>
        <v>#DIV/0!</v>
      </c>
    </row>
    <row r="64" spans="2:12" x14ac:dyDescent="0.25">
      <c r="B64" s="8"/>
      <c r="C64" s="8"/>
      <c r="D64" s="9">
        <v>322</v>
      </c>
      <c r="E64" s="9"/>
      <c r="F64" s="9" t="s">
        <v>113</v>
      </c>
      <c r="G64" s="47">
        <v>51334.45</v>
      </c>
      <c r="H64" s="47">
        <v>0</v>
      </c>
      <c r="I64" s="47">
        <v>0</v>
      </c>
      <c r="J64" s="57">
        <v>85155.89</v>
      </c>
      <c r="K64" s="91">
        <f t="shared" si="3"/>
        <v>165.88448887637836</v>
      </c>
      <c r="L64" s="92" t="e">
        <f t="shared" si="4"/>
        <v>#DIV/0!</v>
      </c>
    </row>
    <row r="65" spans="2:12" x14ac:dyDescent="0.25">
      <c r="B65" s="8"/>
      <c r="C65" s="8"/>
      <c r="D65" s="9"/>
      <c r="E65" s="9">
        <v>3221</v>
      </c>
      <c r="F65" s="9" t="s">
        <v>114</v>
      </c>
      <c r="G65" s="47">
        <v>3159.79</v>
      </c>
      <c r="H65" s="47">
        <v>0</v>
      </c>
      <c r="I65" s="47">
        <v>0</v>
      </c>
      <c r="J65" s="57">
        <v>7359.85</v>
      </c>
      <c r="K65" s="91">
        <f t="shared" si="3"/>
        <v>232.92212457156961</v>
      </c>
      <c r="L65" s="92" t="e">
        <f t="shared" si="4"/>
        <v>#DIV/0!</v>
      </c>
    </row>
    <row r="66" spans="2:12" x14ac:dyDescent="0.25">
      <c r="B66" s="8"/>
      <c r="C66" s="8"/>
      <c r="D66" s="9"/>
      <c r="E66" s="9">
        <v>3222</v>
      </c>
      <c r="F66" s="9" t="s">
        <v>115</v>
      </c>
      <c r="G66" s="47">
        <v>15167.49</v>
      </c>
      <c r="H66" s="47">
        <v>0</v>
      </c>
      <c r="I66" s="47">
        <v>0</v>
      </c>
      <c r="J66" s="57">
        <v>43447.42</v>
      </c>
      <c r="K66" s="91">
        <f t="shared" si="3"/>
        <v>286.45095529978926</v>
      </c>
      <c r="L66" s="92" t="e">
        <f t="shared" si="4"/>
        <v>#DIV/0!</v>
      </c>
    </row>
    <row r="67" spans="2:12" x14ac:dyDescent="0.25">
      <c r="B67" s="8"/>
      <c r="C67" s="8"/>
      <c r="D67" s="9"/>
      <c r="E67" s="9">
        <v>3223</v>
      </c>
      <c r="F67" s="9" t="s">
        <v>116</v>
      </c>
      <c r="G67" s="47">
        <v>25711.08</v>
      </c>
      <c r="H67" s="47">
        <v>0</v>
      </c>
      <c r="I67" s="47">
        <v>0</v>
      </c>
      <c r="J67" s="57">
        <v>30256.44</v>
      </c>
      <c r="K67" s="91">
        <f t="shared" si="3"/>
        <v>117.67860393262359</v>
      </c>
      <c r="L67" s="92" t="e">
        <f t="shared" si="4"/>
        <v>#DIV/0!</v>
      </c>
    </row>
    <row r="68" spans="2:12" x14ac:dyDescent="0.25">
      <c r="B68" s="8"/>
      <c r="C68" s="8"/>
      <c r="D68" s="9"/>
      <c r="E68" s="9">
        <v>3224</v>
      </c>
      <c r="F68" s="9" t="s">
        <v>117</v>
      </c>
      <c r="G68" s="47">
        <v>6337.2</v>
      </c>
      <c r="H68" s="47">
        <v>0</v>
      </c>
      <c r="I68" s="47">
        <v>0</v>
      </c>
      <c r="J68" s="57">
        <v>1110.8</v>
      </c>
      <c r="K68" s="91">
        <f t="shared" si="3"/>
        <v>17.528245913021522</v>
      </c>
      <c r="L68" s="92" t="e">
        <f t="shared" si="4"/>
        <v>#DIV/0!</v>
      </c>
    </row>
    <row r="69" spans="2:12" x14ac:dyDescent="0.25">
      <c r="B69" s="8"/>
      <c r="C69" s="8"/>
      <c r="D69" s="9"/>
      <c r="E69" s="9">
        <v>3225</v>
      </c>
      <c r="F69" s="9" t="s">
        <v>118</v>
      </c>
      <c r="G69" s="47">
        <v>746.12</v>
      </c>
      <c r="H69" s="47">
        <v>0</v>
      </c>
      <c r="I69" s="47">
        <v>0</v>
      </c>
      <c r="J69" s="57">
        <v>2546.13</v>
      </c>
      <c r="K69" s="91">
        <f t="shared" si="3"/>
        <v>341.24939687985847</v>
      </c>
      <c r="L69" s="92" t="e">
        <f t="shared" si="4"/>
        <v>#DIV/0!</v>
      </c>
    </row>
    <row r="70" spans="2:12" x14ac:dyDescent="0.25">
      <c r="B70" s="8"/>
      <c r="C70" s="8"/>
      <c r="D70" s="9"/>
      <c r="E70" s="9">
        <v>3227</v>
      </c>
      <c r="F70" s="9" t="s">
        <v>119</v>
      </c>
      <c r="G70" s="47">
        <v>212.77</v>
      </c>
      <c r="H70" s="47">
        <v>0</v>
      </c>
      <c r="I70" s="47">
        <v>0</v>
      </c>
      <c r="J70" s="57">
        <v>435.25</v>
      </c>
      <c r="K70" s="91">
        <f t="shared" si="3"/>
        <v>204.56361329134745</v>
      </c>
      <c r="L70" s="92" t="e">
        <f t="shared" si="4"/>
        <v>#DIV/0!</v>
      </c>
    </row>
    <row r="71" spans="2:12" x14ac:dyDescent="0.25">
      <c r="B71" s="8"/>
      <c r="C71" s="8"/>
      <c r="D71" s="9">
        <v>323</v>
      </c>
      <c r="E71" s="9"/>
      <c r="F71" s="9" t="s">
        <v>120</v>
      </c>
      <c r="G71" s="47">
        <v>50994.12</v>
      </c>
      <c r="H71" s="47">
        <v>0</v>
      </c>
      <c r="I71" s="47">
        <v>0</v>
      </c>
      <c r="J71" s="57">
        <v>239592.67</v>
      </c>
      <c r="K71" s="91">
        <f t="shared" si="3"/>
        <v>469.84371923664929</v>
      </c>
      <c r="L71" s="92" t="e">
        <f t="shared" si="4"/>
        <v>#DIV/0!</v>
      </c>
    </row>
    <row r="72" spans="2:12" x14ac:dyDescent="0.25">
      <c r="B72" s="8"/>
      <c r="C72" s="8"/>
      <c r="D72" s="9"/>
      <c r="E72" s="9">
        <v>3231</v>
      </c>
      <c r="F72" s="9" t="s">
        <v>121</v>
      </c>
      <c r="G72" s="47">
        <v>27631.33</v>
      </c>
      <c r="H72" s="47">
        <v>0</v>
      </c>
      <c r="I72" s="47">
        <v>0</v>
      </c>
      <c r="J72" s="57">
        <v>30898.959999999999</v>
      </c>
      <c r="K72" s="91">
        <f t="shared" si="3"/>
        <v>111.82581511639142</v>
      </c>
      <c r="L72" s="92" t="e">
        <f t="shared" si="4"/>
        <v>#DIV/0!</v>
      </c>
    </row>
    <row r="73" spans="2:12" x14ac:dyDescent="0.25">
      <c r="B73" s="8"/>
      <c r="C73" s="8"/>
      <c r="D73" s="9"/>
      <c r="E73" s="9">
        <v>3232</v>
      </c>
      <c r="F73" s="9" t="s">
        <v>122</v>
      </c>
      <c r="G73" s="47">
        <v>9319.17</v>
      </c>
      <c r="H73" s="47">
        <v>0</v>
      </c>
      <c r="I73" s="47">
        <v>0</v>
      </c>
      <c r="J73" s="57">
        <v>47675.57</v>
      </c>
      <c r="K73" s="91">
        <f t="shared" si="3"/>
        <v>511.58601034212279</v>
      </c>
      <c r="L73" s="92" t="e">
        <f t="shared" si="4"/>
        <v>#DIV/0!</v>
      </c>
    </row>
    <row r="74" spans="2:12" x14ac:dyDescent="0.25">
      <c r="B74" s="8"/>
      <c r="C74" s="8"/>
      <c r="D74" s="9"/>
      <c r="E74" s="9">
        <v>3234</v>
      </c>
      <c r="F74" s="9" t="s">
        <v>123</v>
      </c>
      <c r="G74" s="47">
        <v>2502.27</v>
      </c>
      <c r="H74" s="47">
        <v>0</v>
      </c>
      <c r="I74" s="47">
        <v>0</v>
      </c>
      <c r="J74" s="57">
        <v>2510.0700000000002</v>
      </c>
      <c r="K74" s="91">
        <f t="shared" si="3"/>
        <v>100.31171696099943</v>
      </c>
      <c r="L74" s="92" t="e">
        <f t="shared" si="4"/>
        <v>#DIV/0!</v>
      </c>
    </row>
    <row r="75" spans="2:12" x14ac:dyDescent="0.25">
      <c r="B75" s="8"/>
      <c r="C75" s="8"/>
      <c r="D75" s="9"/>
      <c r="E75" s="9">
        <v>3235</v>
      </c>
      <c r="F75" s="9" t="s">
        <v>124</v>
      </c>
      <c r="G75" s="47">
        <v>788.37</v>
      </c>
      <c r="H75" s="47">
        <v>0</v>
      </c>
      <c r="I75" s="47">
        <v>0</v>
      </c>
      <c r="J75" s="57">
        <v>0</v>
      </c>
      <c r="K75" s="91">
        <f t="shared" si="3"/>
        <v>0</v>
      </c>
      <c r="L75" s="92" t="e">
        <f t="shared" si="4"/>
        <v>#DIV/0!</v>
      </c>
    </row>
    <row r="76" spans="2:12" x14ac:dyDescent="0.25">
      <c r="B76" s="8"/>
      <c r="C76" s="8"/>
      <c r="D76" s="9"/>
      <c r="E76" s="9">
        <v>3236</v>
      </c>
      <c r="F76" s="9" t="s">
        <v>125</v>
      </c>
      <c r="G76" s="47">
        <v>3438.52</v>
      </c>
      <c r="H76" s="47">
        <v>0</v>
      </c>
      <c r="I76" s="47">
        <v>0</v>
      </c>
      <c r="J76" s="57">
        <v>2751.43</v>
      </c>
      <c r="K76" s="91">
        <f t="shared" si="3"/>
        <v>80.017856519665429</v>
      </c>
      <c r="L76" s="92" t="e">
        <f t="shared" si="4"/>
        <v>#DIV/0!</v>
      </c>
    </row>
    <row r="77" spans="2:12" x14ac:dyDescent="0.25">
      <c r="B77" s="8"/>
      <c r="C77" s="8"/>
      <c r="D77" s="9"/>
      <c r="E77" s="9">
        <v>3237</v>
      </c>
      <c r="F77" s="9" t="s">
        <v>126</v>
      </c>
      <c r="G77" s="47">
        <v>1577.52</v>
      </c>
      <c r="H77" s="47">
        <v>0</v>
      </c>
      <c r="I77" s="47">
        <v>0</v>
      </c>
      <c r="J77" s="57">
        <v>83047.05</v>
      </c>
      <c r="K77" s="91">
        <f t="shared" si="3"/>
        <v>5264.4055225924239</v>
      </c>
      <c r="L77" s="92" t="e">
        <f t="shared" si="4"/>
        <v>#DIV/0!</v>
      </c>
    </row>
    <row r="78" spans="2:12" x14ac:dyDescent="0.25">
      <c r="B78" s="8"/>
      <c r="C78" s="8"/>
      <c r="D78" s="9"/>
      <c r="E78" s="9">
        <v>3238</v>
      </c>
      <c r="F78" s="9" t="s">
        <v>127</v>
      </c>
      <c r="G78" s="47">
        <v>1029.3</v>
      </c>
      <c r="H78" s="47">
        <v>0</v>
      </c>
      <c r="I78" s="47">
        <v>0</v>
      </c>
      <c r="J78" s="57">
        <v>515.42999999999995</v>
      </c>
      <c r="K78" s="91">
        <f t="shared" si="3"/>
        <v>50.075779656076946</v>
      </c>
      <c r="L78" s="92" t="e">
        <f t="shared" si="4"/>
        <v>#DIV/0!</v>
      </c>
    </row>
    <row r="79" spans="2:12" x14ac:dyDescent="0.25">
      <c r="B79" s="8"/>
      <c r="C79" s="8"/>
      <c r="D79" s="9"/>
      <c r="E79" s="9">
        <v>3239</v>
      </c>
      <c r="F79" s="9" t="s">
        <v>128</v>
      </c>
      <c r="G79" s="47">
        <v>4707.6400000000003</v>
      </c>
      <c r="H79" s="47">
        <v>0</v>
      </c>
      <c r="I79" s="47">
        <v>0</v>
      </c>
      <c r="J79" s="57">
        <v>65632.66</v>
      </c>
      <c r="K79" s="91">
        <f t="shared" si="3"/>
        <v>1394.1733012719749</v>
      </c>
      <c r="L79" s="92" t="e">
        <f t="shared" si="4"/>
        <v>#DIV/0!</v>
      </c>
    </row>
    <row r="80" spans="2:12" x14ac:dyDescent="0.25">
      <c r="B80" s="8"/>
      <c r="C80" s="8"/>
      <c r="D80" s="9">
        <v>329</v>
      </c>
      <c r="E80" s="9"/>
      <c r="F80" s="9" t="s">
        <v>129</v>
      </c>
      <c r="G80" s="47">
        <v>10046.93</v>
      </c>
      <c r="H80" s="47">
        <v>0</v>
      </c>
      <c r="I80" s="47">
        <v>0</v>
      </c>
      <c r="J80" s="57">
        <v>4933.09</v>
      </c>
      <c r="K80" s="91">
        <f t="shared" si="3"/>
        <v>49.100471487310053</v>
      </c>
      <c r="L80" s="92" t="e">
        <f t="shared" si="4"/>
        <v>#DIV/0!</v>
      </c>
    </row>
    <row r="81" spans="2:12" x14ac:dyDescent="0.25">
      <c r="B81" s="8"/>
      <c r="C81" s="8"/>
      <c r="D81" s="9"/>
      <c r="E81" s="9">
        <v>3292</v>
      </c>
      <c r="F81" s="9" t="s">
        <v>130</v>
      </c>
      <c r="G81" s="47">
        <v>1361</v>
      </c>
      <c r="H81" s="47">
        <v>0</v>
      </c>
      <c r="I81" s="47">
        <v>0</v>
      </c>
      <c r="J81" s="57">
        <v>1371.06</v>
      </c>
      <c r="K81" s="91">
        <f t="shared" si="3"/>
        <v>100.73916238060249</v>
      </c>
      <c r="L81" s="92" t="e">
        <f t="shared" si="4"/>
        <v>#DIV/0!</v>
      </c>
    </row>
    <row r="82" spans="2:12" x14ac:dyDescent="0.25">
      <c r="B82" s="8"/>
      <c r="C82" s="8"/>
      <c r="D82" s="9"/>
      <c r="E82" s="9">
        <v>3293</v>
      </c>
      <c r="F82" s="9" t="s">
        <v>131</v>
      </c>
      <c r="G82" s="47">
        <v>194.15</v>
      </c>
      <c r="H82" s="47">
        <v>0</v>
      </c>
      <c r="I82" s="47">
        <v>0</v>
      </c>
      <c r="J82" s="57">
        <v>1163.5899999999999</v>
      </c>
      <c r="K82" s="91">
        <f t="shared" si="3"/>
        <v>599.32526397115623</v>
      </c>
      <c r="L82" s="92" t="e">
        <f t="shared" si="4"/>
        <v>#DIV/0!</v>
      </c>
    </row>
    <row r="83" spans="2:12" x14ac:dyDescent="0.25">
      <c r="B83" s="8"/>
      <c r="C83" s="8"/>
      <c r="D83" s="9"/>
      <c r="E83" s="9">
        <v>3294</v>
      </c>
      <c r="F83" s="9" t="s">
        <v>132</v>
      </c>
      <c r="G83" s="47">
        <v>53.09</v>
      </c>
      <c r="H83" s="47">
        <v>0</v>
      </c>
      <c r="I83" s="47">
        <v>0</v>
      </c>
      <c r="J83" s="57">
        <v>53.09</v>
      </c>
      <c r="K83" s="91">
        <f t="shared" si="3"/>
        <v>100</v>
      </c>
      <c r="L83" s="92" t="e">
        <f t="shared" si="4"/>
        <v>#DIV/0!</v>
      </c>
    </row>
    <row r="84" spans="2:12" x14ac:dyDescent="0.25">
      <c r="B84" s="8"/>
      <c r="C84" s="8"/>
      <c r="D84" s="9"/>
      <c r="E84" s="9">
        <v>3295</v>
      </c>
      <c r="F84" s="9" t="s">
        <v>133</v>
      </c>
      <c r="G84" s="47">
        <v>2553.2600000000002</v>
      </c>
      <c r="H84" s="47">
        <v>0</v>
      </c>
      <c r="I84" s="47">
        <v>0</v>
      </c>
      <c r="J84" s="57">
        <v>1664.43</v>
      </c>
      <c r="K84" s="91">
        <f t="shared" si="3"/>
        <v>65.188425777241648</v>
      </c>
      <c r="L84" s="92" t="e">
        <f t="shared" si="4"/>
        <v>#DIV/0!</v>
      </c>
    </row>
    <row r="85" spans="2:12" x14ac:dyDescent="0.25">
      <c r="B85" s="8"/>
      <c r="C85" s="8"/>
      <c r="D85" s="9"/>
      <c r="E85" s="9">
        <v>3296</v>
      </c>
      <c r="F85" s="9" t="s">
        <v>134</v>
      </c>
      <c r="G85" s="47">
        <v>5885.43</v>
      </c>
      <c r="H85" s="47">
        <v>0</v>
      </c>
      <c r="I85" s="47">
        <v>0</v>
      </c>
      <c r="J85" s="57">
        <v>559.91999999999996</v>
      </c>
      <c r="K85" s="91">
        <f t="shared" si="3"/>
        <v>9.5136634026740587</v>
      </c>
      <c r="L85" s="92" t="e">
        <f t="shared" si="4"/>
        <v>#DIV/0!</v>
      </c>
    </row>
    <row r="86" spans="2:12" x14ac:dyDescent="0.25">
      <c r="B86" s="8"/>
      <c r="C86" s="8"/>
      <c r="D86" s="9"/>
      <c r="E86" s="9">
        <v>3299</v>
      </c>
      <c r="F86" s="9" t="s">
        <v>129</v>
      </c>
      <c r="G86" s="47"/>
      <c r="H86" s="47">
        <v>0</v>
      </c>
      <c r="I86" s="47">
        <v>0</v>
      </c>
      <c r="J86" s="57">
        <v>121</v>
      </c>
      <c r="K86" s="91" t="e">
        <f t="shared" si="3"/>
        <v>#DIV/0!</v>
      </c>
      <c r="L86" s="92" t="e">
        <f t="shared" si="4"/>
        <v>#DIV/0!</v>
      </c>
    </row>
    <row r="87" spans="2:12" x14ac:dyDescent="0.25">
      <c r="B87" s="8"/>
      <c r="C87" s="8">
        <v>34</v>
      </c>
      <c r="D87" s="9"/>
      <c r="E87" s="9"/>
      <c r="F87" s="9" t="s">
        <v>88</v>
      </c>
      <c r="G87" s="47">
        <v>4563.76</v>
      </c>
      <c r="H87" s="47">
        <v>3597</v>
      </c>
      <c r="I87" s="47">
        <v>0</v>
      </c>
      <c r="J87" s="57">
        <v>3981.99</v>
      </c>
      <c r="K87" s="91">
        <f t="shared" si="3"/>
        <v>87.252397146212772</v>
      </c>
      <c r="L87" s="92" t="e">
        <f t="shared" si="4"/>
        <v>#DIV/0!</v>
      </c>
    </row>
    <row r="88" spans="2:12" x14ac:dyDescent="0.25">
      <c r="B88" s="8"/>
      <c r="C88" s="8"/>
      <c r="D88" s="9">
        <v>342</v>
      </c>
      <c r="E88" s="9"/>
      <c r="F88" s="9" t="s">
        <v>135</v>
      </c>
      <c r="G88" s="47"/>
      <c r="H88" s="47">
        <v>0</v>
      </c>
      <c r="I88" s="47">
        <v>0</v>
      </c>
      <c r="J88" s="57">
        <v>2645.39</v>
      </c>
      <c r="K88" s="91" t="e">
        <f t="shared" si="3"/>
        <v>#DIV/0!</v>
      </c>
      <c r="L88" s="92" t="e">
        <f t="shared" si="4"/>
        <v>#DIV/0!</v>
      </c>
    </row>
    <row r="89" spans="2:12" x14ac:dyDescent="0.25">
      <c r="B89" s="8"/>
      <c r="C89" s="8"/>
      <c r="D89" s="9"/>
      <c r="E89" s="9">
        <v>3423</v>
      </c>
      <c r="F89" s="9" t="s">
        <v>136</v>
      </c>
      <c r="G89" s="47"/>
      <c r="H89" s="47">
        <v>0</v>
      </c>
      <c r="I89" s="47">
        <v>0</v>
      </c>
      <c r="J89" s="57">
        <v>2645.39</v>
      </c>
      <c r="K89" s="91" t="e">
        <f t="shared" si="3"/>
        <v>#DIV/0!</v>
      </c>
      <c r="L89" s="92" t="e">
        <f t="shared" si="4"/>
        <v>#DIV/0!</v>
      </c>
    </row>
    <row r="90" spans="2:12" x14ac:dyDescent="0.25">
      <c r="B90" s="8"/>
      <c r="C90" s="8"/>
      <c r="D90" s="9">
        <v>343</v>
      </c>
      <c r="E90" s="9"/>
      <c r="F90" s="9" t="s">
        <v>137</v>
      </c>
      <c r="G90" s="47">
        <v>4563.76</v>
      </c>
      <c r="H90" s="47">
        <v>0</v>
      </c>
      <c r="I90" s="47">
        <v>0</v>
      </c>
      <c r="J90" s="57">
        <v>1336.6</v>
      </c>
      <c r="K90" s="91">
        <f t="shared" si="3"/>
        <v>29.287254369204334</v>
      </c>
      <c r="L90" s="92" t="e">
        <f t="shared" si="4"/>
        <v>#DIV/0!</v>
      </c>
    </row>
    <row r="91" spans="2:12" x14ac:dyDescent="0.25">
      <c r="B91" s="8"/>
      <c r="C91" s="8"/>
      <c r="D91" s="9"/>
      <c r="E91" s="9">
        <v>3431</v>
      </c>
      <c r="F91" s="9" t="s">
        <v>138</v>
      </c>
      <c r="G91" s="47">
        <v>360.85</v>
      </c>
      <c r="H91" s="47">
        <v>0</v>
      </c>
      <c r="I91" s="47">
        <v>0</v>
      </c>
      <c r="J91" s="57">
        <v>1027.8699999999999</v>
      </c>
      <c r="K91" s="91">
        <f t="shared" si="3"/>
        <v>284.84688928917825</v>
      </c>
      <c r="L91" s="92" t="e">
        <f t="shared" si="4"/>
        <v>#DIV/0!</v>
      </c>
    </row>
    <row r="92" spans="2:12" x14ac:dyDescent="0.25">
      <c r="B92" s="8"/>
      <c r="C92" s="8"/>
      <c r="D92" s="9"/>
      <c r="E92" s="9">
        <v>3433</v>
      </c>
      <c r="F92" s="9" t="s">
        <v>139</v>
      </c>
      <c r="G92" s="47">
        <v>4202.91</v>
      </c>
      <c r="H92" s="47">
        <v>0</v>
      </c>
      <c r="I92" s="47">
        <v>0</v>
      </c>
      <c r="J92" s="57">
        <v>308.73</v>
      </c>
      <c r="K92" s="91">
        <f t="shared" si="3"/>
        <v>7.3456248170910161</v>
      </c>
      <c r="L92" s="92" t="e">
        <f t="shared" si="4"/>
        <v>#DIV/0!</v>
      </c>
    </row>
    <row r="93" spans="2:12" x14ac:dyDescent="0.25">
      <c r="B93" s="8"/>
      <c r="C93" s="8">
        <v>37</v>
      </c>
      <c r="D93" s="9"/>
      <c r="E93" s="9"/>
      <c r="F93" s="9" t="s">
        <v>94</v>
      </c>
      <c r="G93" s="47">
        <v>8385.0300000000007</v>
      </c>
      <c r="H93" s="47">
        <v>7200</v>
      </c>
      <c r="I93" s="47">
        <v>0</v>
      </c>
      <c r="J93" s="57">
        <v>7078.48</v>
      </c>
      <c r="K93" s="91">
        <f t="shared" si="3"/>
        <v>84.41806409756434</v>
      </c>
      <c r="L93" s="92" t="e">
        <f t="shared" si="4"/>
        <v>#DIV/0!</v>
      </c>
    </row>
    <row r="94" spans="2:12" x14ac:dyDescent="0.25">
      <c r="B94" s="8"/>
      <c r="C94" s="8"/>
      <c r="D94" s="9">
        <v>372</v>
      </c>
      <c r="E94" s="9"/>
      <c r="F94" s="9" t="s">
        <v>140</v>
      </c>
      <c r="G94" s="47">
        <v>8385.0300000000007</v>
      </c>
      <c r="H94" s="47">
        <v>0</v>
      </c>
      <c r="I94" s="47">
        <v>0</v>
      </c>
      <c r="J94" s="57">
        <v>7078.48</v>
      </c>
      <c r="K94" s="91">
        <f t="shared" si="3"/>
        <v>84.41806409756434</v>
      </c>
      <c r="L94" s="92" t="e">
        <f t="shared" si="4"/>
        <v>#DIV/0!</v>
      </c>
    </row>
    <row r="95" spans="2:12" x14ac:dyDescent="0.25">
      <c r="B95" s="8"/>
      <c r="C95" s="8"/>
      <c r="D95" s="9"/>
      <c r="E95" s="9">
        <v>3722</v>
      </c>
      <c r="F95" s="9" t="s">
        <v>141</v>
      </c>
      <c r="G95" s="47">
        <v>8385.0300000000007</v>
      </c>
      <c r="H95" s="47">
        <v>0</v>
      </c>
      <c r="I95" s="47">
        <v>0</v>
      </c>
      <c r="J95" s="57">
        <v>7078.48</v>
      </c>
      <c r="K95" s="91">
        <f t="shared" si="3"/>
        <v>84.41806409756434</v>
      </c>
      <c r="L95" s="92" t="e">
        <f t="shared" si="4"/>
        <v>#DIV/0!</v>
      </c>
    </row>
    <row r="96" spans="2:12" x14ac:dyDescent="0.25">
      <c r="B96" s="8"/>
      <c r="C96" s="8">
        <v>38</v>
      </c>
      <c r="D96" s="9"/>
      <c r="E96" s="9"/>
      <c r="F96" s="9" t="s">
        <v>142</v>
      </c>
      <c r="G96" s="47">
        <v>109.44</v>
      </c>
      <c r="H96" s="47">
        <v>30582</v>
      </c>
      <c r="I96" s="47">
        <v>0</v>
      </c>
      <c r="J96" s="57">
        <v>16234.23</v>
      </c>
      <c r="K96" s="91">
        <f t="shared" si="3"/>
        <v>14833.908991228071</v>
      </c>
      <c r="L96" s="92" t="e">
        <f t="shared" si="4"/>
        <v>#DIV/0!</v>
      </c>
    </row>
    <row r="97" spans="2:12" x14ac:dyDescent="0.25">
      <c r="B97" s="8"/>
      <c r="C97" s="8"/>
      <c r="D97" s="9">
        <v>381</v>
      </c>
      <c r="E97" s="9"/>
      <c r="F97" s="9" t="s">
        <v>143</v>
      </c>
      <c r="G97" s="47">
        <v>109.44</v>
      </c>
      <c r="H97" s="47">
        <v>0</v>
      </c>
      <c r="I97" s="47">
        <v>0</v>
      </c>
      <c r="J97" s="57">
        <v>16234.23</v>
      </c>
      <c r="K97" s="91">
        <f t="shared" si="3"/>
        <v>14833.908991228071</v>
      </c>
      <c r="L97" s="92" t="e">
        <f t="shared" si="4"/>
        <v>#DIV/0!</v>
      </c>
    </row>
    <row r="98" spans="2:12" x14ac:dyDescent="0.25">
      <c r="B98" s="8"/>
      <c r="C98" s="8"/>
      <c r="D98" s="9"/>
      <c r="E98" s="9">
        <v>3812</v>
      </c>
      <c r="F98" s="9" t="s">
        <v>144</v>
      </c>
      <c r="G98" s="47">
        <v>109.44</v>
      </c>
      <c r="H98" s="47">
        <v>0</v>
      </c>
      <c r="I98" s="47">
        <v>0</v>
      </c>
      <c r="J98" s="57">
        <v>477.61</v>
      </c>
      <c r="K98" s="91">
        <f t="shared" si="3"/>
        <v>436.41264619883043</v>
      </c>
      <c r="L98" s="92" t="e">
        <f t="shared" si="4"/>
        <v>#DIV/0!</v>
      </c>
    </row>
    <row r="99" spans="2:12" x14ac:dyDescent="0.25">
      <c r="B99" s="8"/>
      <c r="C99" s="8"/>
      <c r="D99" s="9"/>
      <c r="E99" s="9">
        <v>3813</v>
      </c>
      <c r="F99" s="9" t="s">
        <v>145</v>
      </c>
      <c r="G99" s="47"/>
      <c r="H99" s="47">
        <v>0</v>
      </c>
      <c r="I99" s="47">
        <v>0</v>
      </c>
      <c r="J99" s="57">
        <v>15756.62</v>
      </c>
      <c r="K99" s="91" t="e">
        <f t="shared" si="3"/>
        <v>#DIV/0!</v>
      </c>
      <c r="L99" s="92" t="e">
        <f t="shared" si="4"/>
        <v>#DIV/0!</v>
      </c>
    </row>
    <row r="100" spans="2:12" x14ac:dyDescent="0.25">
      <c r="B100" s="10">
        <v>4</v>
      </c>
      <c r="C100" s="10"/>
      <c r="D100" s="10"/>
      <c r="E100" s="10"/>
      <c r="F100" s="21" t="s">
        <v>5</v>
      </c>
      <c r="G100" s="49">
        <v>31677.69</v>
      </c>
      <c r="H100" s="49">
        <f t="shared" ref="H100:I100" si="5">H101+H109</f>
        <v>132784</v>
      </c>
      <c r="I100" s="49">
        <f t="shared" si="5"/>
        <v>0</v>
      </c>
      <c r="J100" s="49">
        <f>J101+J109</f>
        <v>110888.38</v>
      </c>
      <c r="K100" s="91">
        <f t="shared" si="3"/>
        <v>350.05197664349896</v>
      </c>
      <c r="L100" s="92" t="e">
        <f t="shared" si="4"/>
        <v>#DIV/0!</v>
      </c>
    </row>
    <row r="101" spans="2:12" x14ac:dyDescent="0.25">
      <c r="B101" s="11"/>
      <c r="C101" s="11">
        <v>42</v>
      </c>
      <c r="D101" s="11"/>
      <c r="E101" s="11"/>
      <c r="F101" s="22" t="s">
        <v>89</v>
      </c>
      <c r="G101" s="47">
        <v>5141.43</v>
      </c>
      <c r="H101" s="50">
        <v>130784</v>
      </c>
      <c r="I101" s="47">
        <v>0</v>
      </c>
      <c r="J101" s="57">
        <v>109871.88</v>
      </c>
      <c r="K101" s="91">
        <f t="shared" si="3"/>
        <v>2136.9906815808054</v>
      </c>
      <c r="L101" s="92" t="e">
        <f t="shared" si="4"/>
        <v>#DIV/0!</v>
      </c>
    </row>
    <row r="102" spans="2:12" x14ac:dyDescent="0.25">
      <c r="B102" s="11"/>
      <c r="C102" s="11"/>
      <c r="D102" s="8">
        <v>422</v>
      </c>
      <c r="E102" s="8"/>
      <c r="F102" s="8" t="s">
        <v>146</v>
      </c>
      <c r="G102" s="47">
        <v>2279.56</v>
      </c>
      <c r="H102" s="50">
        <v>0</v>
      </c>
      <c r="I102" s="47">
        <v>0</v>
      </c>
      <c r="J102" s="57">
        <v>103902.2</v>
      </c>
      <c r="K102" s="91">
        <f t="shared" si="3"/>
        <v>4557.993647896963</v>
      </c>
      <c r="L102" s="92" t="e">
        <f t="shared" si="4"/>
        <v>#DIV/0!</v>
      </c>
    </row>
    <row r="103" spans="2:12" x14ac:dyDescent="0.25">
      <c r="B103" s="11"/>
      <c r="C103" s="11"/>
      <c r="D103" s="8"/>
      <c r="E103" s="8">
        <v>4221</v>
      </c>
      <c r="F103" s="8" t="s">
        <v>147</v>
      </c>
      <c r="G103" s="47">
        <v>1415.25</v>
      </c>
      <c r="H103" s="50">
        <v>0</v>
      </c>
      <c r="I103" s="47">
        <v>0</v>
      </c>
      <c r="J103" s="57">
        <v>42193.04</v>
      </c>
      <c r="K103" s="91">
        <f t="shared" si="3"/>
        <v>2981.3135488429607</v>
      </c>
      <c r="L103" s="92" t="e">
        <f t="shared" si="4"/>
        <v>#DIV/0!</v>
      </c>
    </row>
    <row r="104" spans="2:12" x14ac:dyDescent="0.25">
      <c r="B104" s="11"/>
      <c r="C104" s="11"/>
      <c r="D104" s="8"/>
      <c r="E104" s="8">
        <v>4222</v>
      </c>
      <c r="F104" s="8" t="s">
        <v>148</v>
      </c>
      <c r="G104" s="47">
        <v>230.94</v>
      </c>
      <c r="H104" s="50">
        <v>0</v>
      </c>
      <c r="I104" s="47">
        <v>0</v>
      </c>
      <c r="J104" s="57">
        <v>0</v>
      </c>
      <c r="K104" s="91">
        <f t="shared" si="3"/>
        <v>0</v>
      </c>
      <c r="L104" s="92" t="e">
        <f t="shared" si="4"/>
        <v>#DIV/0!</v>
      </c>
    </row>
    <row r="105" spans="2:12" x14ac:dyDescent="0.25">
      <c r="B105" s="11"/>
      <c r="C105" s="11"/>
      <c r="D105" s="8"/>
      <c r="E105" s="8">
        <v>4223</v>
      </c>
      <c r="F105" s="8" t="s">
        <v>149</v>
      </c>
      <c r="G105" s="47">
        <v>474.24</v>
      </c>
      <c r="H105" s="50">
        <v>0</v>
      </c>
      <c r="I105" s="47">
        <v>0</v>
      </c>
      <c r="J105" s="57">
        <v>78.84</v>
      </c>
      <c r="K105" s="91">
        <f t="shared" si="3"/>
        <v>16.624493927125506</v>
      </c>
      <c r="L105" s="92" t="e">
        <f t="shared" si="4"/>
        <v>#DIV/0!</v>
      </c>
    </row>
    <row r="106" spans="2:12" x14ac:dyDescent="0.25">
      <c r="B106" s="11"/>
      <c r="C106" s="11"/>
      <c r="D106" s="8"/>
      <c r="E106" s="8">
        <v>4227</v>
      </c>
      <c r="F106" s="8" t="s">
        <v>150</v>
      </c>
      <c r="G106" s="47">
        <v>159.13</v>
      </c>
      <c r="H106" s="50">
        <v>0</v>
      </c>
      <c r="I106" s="47">
        <v>0</v>
      </c>
      <c r="J106" s="57">
        <v>61630.32</v>
      </c>
      <c r="K106" s="91">
        <f t="shared" si="3"/>
        <v>38729.541883994221</v>
      </c>
      <c r="L106" s="92" t="e">
        <f t="shared" si="4"/>
        <v>#DIV/0!</v>
      </c>
    </row>
    <row r="107" spans="2:12" x14ac:dyDescent="0.25">
      <c r="B107" s="11"/>
      <c r="C107" s="11"/>
      <c r="D107" s="8">
        <v>424</v>
      </c>
      <c r="E107" s="8"/>
      <c r="F107" s="8" t="s">
        <v>151</v>
      </c>
      <c r="G107" s="47">
        <v>2861.87</v>
      </c>
      <c r="H107" s="50">
        <v>0</v>
      </c>
      <c r="I107" s="47">
        <v>0</v>
      </c>
      <c r="J107" s="57">
        <v>5969.68</v>
      </c>
      <c r="K107" s="91">
        <f t="shared" si="3"/>
        <v>208.59368175353882</v>
      </c>
      <c r="L107" s="92" t="e">
        <f t="shared" si="4"/>
        <v>#DIV/0!</v>
      </c>
    </row>
    <row r="108" spans="2:12" x14ac:dyDescent="0.25">
      <c r="B108" s="11"/>
      <c r="C108" s="11"/>
      <c r="D108" s="8"/>
      <c r="E108" s="8">
        <v>4241</v>
      </c>
      <c r="F108" s="8" t="s">
        <v>152</v>
      </c>
      <c r="G108" s="47">
        <v>2861.87</v>
      </c>
      <c r="H108" s="50">
        <v>0</v>
      </c>
      <c r="I108" s="47">
        <v>0</v>
      </c>
      <c r="J108" s="57">
        <v>5969.68</v>
      </c>
      <c r="K108" s="91">
        <f t="shared" si="3"/>
        <v>208.59368175353882</v>
      </c>
      <c r="L108" s="92" t="e">
        <f t="shared" si="4"/>
        <v>#DIV/0!</v>
      </c>
    </row>
    <row r="109" spans="2:12" x14ac:dyDescent="0.25">
      <c r="B109" s="11"/>
      <c r="C109" s="11">
        <v>45</v>
      </c>
      <c r="D109" s="8"/>
      <c r="E109" s="8"/>
      <c r="F109" s="8" t="s">
        <v>153</v>
      </c>
      <c r="G109" s="47">
        <v>26536.27</v>
      </c>
      <c r="H109" s="50">
        <v>2000</v>
      </c>
      <c r="I109" s="47">
        <v>0</v>
      </c>
      <c r="J109" s="57">
        <v>1016.5</v>
      </c>
      <c r="K109" s="91">
        <f t="shared" si="3"/>
        <v>3.830606185420935</v>
      </c>
      <c r="L109" s="92" t="e">
        <f t="shared" si="4"/>
        <v>#DIV/0!</v>
      </c>
    </row>
    <row r="110" spans="2:12" x14ac:dyDescent="0.25">
      <c r="B110" s="11"/>
      <c r="C110" s="11"/>
      <c r="D110" s="8">
        <v>451</v>
      </c>
      <c r="E110" s="8"/>
      <c r="F110" s="8" t="s">
        <v>154</v>
      </c>
      <c r="G110" s="47">
        <v>26536.27</v>
      </c>
      <c r="H110" s="50">
        <v>0</v>
      </c>
      <c r="I110" s="47">
        <v>0</v>
      </c>
      <c r="J110" s="57">
        <v>1016.5</v>
      </c>
      <c r="K110" s="91">
        <f t="shared" si="3"/>
        <v>3.830606185420935</v>
      </c>
      <c r="L110" s="92" t="e">
        <f t="shared" si="4"/>
        <v>#DIV/0!</v>
      </c>
    </row>
    <row r="111" spans="2:12" x14ac:dyDescent="0.25">
      <c r="B111" s="11"/>
      <c r="C111" s="11"/>
      <c r="D111" s="8"/>
      <c r="E111" s="8"/>
      <c r="F111" s="8"/>
      <c r="G111" s="47"/>
      <c r="H111" s="50"/>
      <c r="I111" s="50"/>
      <c r="J111" s="57"/>
      <c r="K111" s="56"/>
      <c r="L111" s="59"/>
    </row>
    <row r="112" spans="2:12" x14ac:dyDescent="0.25">
      <c r="B112" s="11"/>
      <c r="C112" s="11"/>
      <c r="D112" s="8"/>
      <c r="E112" s="8"/>
      <c r="F112" s="8"/>
      <c r="G112" s="47"/>
      <c r="H112" s="50"/>
      <c r="I112" s="50"/>
      <c r="J112" s="57"/>
      <c r="K112" s="56"/>
      <c r="L112" s="59"/>
    </row>
    <row r="113" spans="2:12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</sheetData>
  <mergeCells count="7">
    <mergeCell ref="B8:F8"/>
    <mergeCell ref="B9:F9"/>
    <mergeCell ref="B44:F44"/>
    <mergeCell ref="B45:F45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6"/>
  <sheetViews>
    <sheetView workbookViewId="0">
      <selection activeCell="E16" sqref="E16:E1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45" t="s">
        <v>35</v>
      </c>
      <c r="C2" s="145"/>
      <c r="D2" s="145"/>
      <c r="E2" s="145"/>
      <c r="F2" s="145"/>
      <c r="G2" s="145"/>
      <c r="H2" s="145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9" t="s">
        <v>6</v>
      </c>
      <c r="C4" s="43" t="s">
        <v>62</v>
      </c>
      <c r="D4" s="39" t="s">
        <v>43</v>
      </c>
      <c r="E4" s="39" t="s">
        <v>41</v>
      </c>
      <c r="F4" s="43" t="s">
        <v>61</v>
      </c>
      <c r="G4" s="39" t="s">
        <v>16</v>
      </c>
      <c r="H4" s="39" t="s">
        <v>42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18</v>
      </c>
      <c r="H5" s="39" t="s">
        <v>19</v>
      </c>
    </row>
    <row r="6" spans="2:8" x14ac:dyDescent="0.25">
      <c r="B6" s="7" t="s">
        <v>34</v>
      </c>
      <c r="C6" s="49">
        <f>SUM(C7+C9+C11+C13+C16+C18)</f>
        <v>1168599.5799999998</v>
      </c>
      <c r="D6" s="49">
        <f>SUM(D7+D9+D11+D13+D16+D18)</f>
        <v>1616723</v>
      </c>
      <c r="E6" s="49">
        <f t="shared" ref="E6" si="0">SUM(E7+E9+E11+E13+E16+E18)</f>
        <v>0</v>
      </c>
      <c r="F6" s="49">
        <f>SUM(F7+F9+F11+F13+F16+F18)</f>
        <v>1356514.25</v>
      </c>
      <c r="G6" s="91">
        <f>F6/C6*100</f>
        <v>116.08033009904044</v>
      </c>
      <c r="H6" s="92" t="e">
        <f>F6/E6*100</f>
        <v>#DIV/0!</v>
      </c>
    </row>
    <row r="7" spans="2:8" x14ac:dyDescent="0.25">
      <c r="B7" s="7" t="s">
        <v>32</v>
      </c>
      <c r="C7" s="47">
        <v>124898.93</v>
      </c>
      <c r="D7" s="47">
        <v>130584</v>
      </c>
      <c r="E7" s="50">
        <v>0</v>
      </c>
      <c r="F7" s="57">
        <v>106684.76</v>
      </c>
      <c r="G7" s="91">
        <f t="shared" ref="G7:G36" si="1">F7/C7*100</f>
        <v>85.416872666563279</v>
      </c>
      <c r="H7" s="92" t="e">
        <f t="shared" ref="H7:H36" si="2">F7/E7*100</f>
        <v>#DIV/0!</v>
      </c>
    </row>
    <row r="8" spans="2:8" x14ac:dyDescent="0.25">
      <c r="B8" s="31" t="s">
        <v>31</v>
      </c>
      <c r="C8" s="47">
        <v>124898.93</v>
      </c>
      <c r="D8" s="47">
        <v>130584</v>
      </c>
      <c r="E8" s="50">
        <v>0</v>
      </c>
      <c r="F8" s="57">
        <v>106684.76</v>
      </c>
      <c r="G8" s="91">
        <f t="shared" si="1"/>
        <v>85.416872666563279</v>
      </c>
      <c r="H8" s="92" t="e">
        <f t="shared" si="2"/>
        <v>#DIV/0!</v>
      </c>
    </row>
    <row r="9" spans="2:8" x14ac:dyDescent="0.25">
      <c r="B9" s="7" t="s">
        <v>30</v>
      </c>
      <c r="C9" s="47">
        <v>1055.79</v>
      </c>
      <c r="D9" s="47">
        <v>1120</v>
      </c>
      <c r="E9" s="50">
        <v>0</v>
      </c>
      <c r="F9" s="57">
        <v>525.02</v>
      </c>
      <c r="G9" s="91">
        <f t="shared" si="1"/>
        <v>49.727692059974046</v>
      </c>
      <c r="H9" s="92" t="e">
        <f t="shared" si="2"/>
        <v>#DIV/0!</v>
      </c>
    </row>
    <row r="10" spans="2:8" x14ac:dyDescent="0.25">
      <c r="B10" s="30" t="s">
        <v>29</v>
      </c>
      <c r="C10" s="47">
        <v>1055.79</v>
      </c>
      <c r="D10" s="47">
        <v>1120</v>
      </c>
      <c r="E10" s="50">
        <v>0</v>
      </c>
      <c r="F10" s="57">
        <v>525.02</v>
      </c>
      <c r="G10" s="91">
        <f t="shared" si="1"/>
        <v>49.727692059974046</v>
      </c>
      <c r="H10" s="92" t="e">
        <f t="shared" si="2"/>
        <v>#DIV/0!</v>
      </c>
    </row>
    <row r="11" spans="2:8" x14ac:dyDescent="0.25">
      <c r="B11" s="7" t="s">
        <v>64</v>
      </c>
      <c r="C11" s="47">
        <v>1921.16</v>
      </c>
      <c r="D11" s="50">
        <v>700</v>
      </c>
      <c r="E11" s="50">
        <v>0</v>
      </c>
      <c r="F11" s="57">
        <v>578.29999999999995</v>
      </c>
      <c r="G11" s="91">
        <f t="shared" si="1"/>
        <v>30.101605280143247</v>
      </c>
      <c r="H11" s="92" t="e">
        <f t="shared" si="2"/>
        <v>#DIV/0!</v>
      </c>
    </row>
    <row r="12" spans="2:8" x14ac:dyDescent="0.25">
      <c r="B12" s="30" t="s">
        <v>65</v>
      </c>
      <c r="C12" s="47">
        <v>1921.16</v>
      </c>
      <c r="D12" s="50">
        <v>700</v>
      </c>
      <c r="E12" s="50">
        <v>0</v>
      </c>
      <c r="F12" s="57">
        <v>578.29999999999995</v>
      </c>
      <c r="G12" s="91">
        <f t="shared" si="1"/>
        <v>30.101605280143247</v>
      </c>
      <c r="H12" s="92" t="e">
        <f t="shared" si="2"/>
        <v>#DIV/0!</v>
      </c>
    </row>
    <row r="13" spans="2:8" x14ac:dyDescent="0.25">
      <c r="B13" s="82" t="s">
        <v>66</v>
      </c>
      <c r="C13" s="47">
        <v>1039333.3</v>
      </c>
      <c r="D13" s="50">
        <v>1451927</v>
      </c>
      <c r="E13" s="50">
        <v>0</v>
      </c>
      <c r="F13" s="89">
        <f>SUM(F14:F15)</f>
        <v>1214515.3800000001</v>
      </c>
      <c r="G13" s="91">
        <f t="shared" si="1"/>
        <v>116.85523594789082</v>
      </c>
      <c r="H13" s="92" t="e">
        <f t="shared" si="2"/>
        <v>#DIV/0!</v>
      </c>
    </row>
    <row r="14" spans="2:8" x14ac:dyDescent="0.25">
      <c r="B14" s="83" t="s">
        <v>67</v>
      </c>
      <c r="C14" s="47">
        <v>107035.15</v>
      </c>
      <c r="D14" s="50">
        <v>398170</v>
      </c>
      <c r="E14" s="50">
        <v>0</v>
      </c>
      <c r="F14" s="89">
        <v>165925.06</v>
      </c>
      <c r="G14" s="91">
        <f t="shared" si="1"/>
        <v>155.01922499291121</v>
      </c>
      <c r="H14" s="92" t="e">
        <f t="shared" si="2"/>
        <v>#DIV/0!</v>
      </c>
    </row>
    <row r="15" spans="2:8" x14ac:dyDescent="0.25">
      <c r="B15" s="11" t="s">
        <v>68</v>
      </c>
      <c r="C15" s="47">
        <v>932298.15</v>
      </c>
      <c r="D15" s="50">
        <v>1053757</v>
      </c>
      <c r="E15" s="50">
        <v>0</v>
      </c>
      <c r="F15" s="89">
        <v>1048590.32</v>
      </c>
      <c r="G15" s="91">
        <f t="shared" si="1"/>
        <v>112.47371026103615</v>
      </c>
      <c r="H15" s="92" t="e">
        <f t="shared" si="2"/>
        <v>#DIV/0!</v>
      </c>
    </row>
    <row r="16" spans="2:8" x14ac:dyDescent="0.25">
      <c r="B16" s="7" t="s">
        <v>69</v>
      </c>
      <c r="C16" s="47">
        <v>1390.4</v>
      </c>
      <c r="D16" s="50">
        <v>2265</v>
      </c>
      <c r="E16" s="50">
        <v>0</v>
      </c>
      <c r="F16" s="89">
        <v>2880.13</v>
      </c>
      <c r="G16" s="91">
        <f t="shared" si="1"/>
        <v>207.14398734177215</v>
      </c>
      <c r="H16" s="92" t="e">
        <f t="shared" si="2"/>
        <v>#DIV/0!</v>
      </c>
    </row>
    <row r="17" spans="2:8" x14ac:dyDescent="0.25">
      <c r="B17" s="11" t="s">
        <v>70</v>
      </c>
      <c r="C17" s="47">
        <v>1390.4</v>
      </c>
      <c r="D17" s="50">
        <v>2265</v>
      </c>
      <c r="E17" s="50">
        <v>0</v>
      </c>
      <c r="F17" s="57">
        <v>2880.13</v>
      </c>
      <c r="G17" s="91">
        <f t="shared" si="1"/>
        <v>207.14398734177215</v>
      </c>
      <c r="H17" s="92" t="e">
        <f t="shared" si="2"/>
        <v>#DIV/0!</v>
      </c>
    </row>
    <row r="18" spans="2:8" ht="38.25" x14ac:dyDescent="0.25">
      <c r="B18" s="7" t="s">
        <v>80</v>
      </c>
      <c r="C18" s="47">
        <v>0</v>
      </c>
      <c r="D18" s="50">
        <v>30127</v>
      </c>
      <c r="E18" s="50">
        <v>0</v>
      </c>
      <c r="F18" s="57">
        <v>31330.66</v>
      </c>
      <c r="G18" s="91" t="e">
        <f t="shared" si="1"/>
        <v>#DIV/0!</v>
      </c>
      <c r="H18" s="92" t="e">
        <f t="shared" si="2"/>
        <v>#DIV/0!</v>
      </c>
    </row>
    <row r="19" spans="2:8" ht="38.25" x14ac:dyDescent="0.25">
      <c r="B19" s="11" t="s">
        <v>81</v>
      </c>
      <c r="C19" s="47">
        <v>0</v>
      </c>
      <c r="D19" s="50">
        <v>30127</v>
      </c>
      <c r="E19" s="50">
        <v>0</v>
      </c>
      <c r="F19" s="57">
        <v>31330.66</v>
      </c>
      <c r="G19" s="91" t="e">
        <f t="shared" si="1"/>
        <v>#DIV/0!</v>
      </c>
      <c r="H19" s="92" t="e">
        <f t="shared" si="2"/>
        <v>#DIV/0!</v>
      </c>
    </row>
    <row r="20" spans="2:8" x14ac:dyDescent="0.25">
      <c r="B20" s="11"/>
      <c r="C20" s="47"/>
      <c r="D20" s="50"/>
      <c r="E20" s="50">
        <v>0</v>
      </c>
      <c r="F20" s="57"/>
      <c r="G20" s="91" t="e">
        <f t="shared" si="1"/>
        <v>#DIV/0!</v>
      </c>
      <c r="H20" s="92" t="e">
        <f t="shared" si="2"/>
        <v>#DIV/0!</v>
      </c>
    </row>
    <row r="21" spans="2:8" ht="15.75" customHeight="1" x14ac:dyDescent="0.25">
      <c r="B21" s="7" t="s">
        <v>33</v>
      </c>
      <c r="C21" s="49">
        <f>C22+C24+C26+C28+C31+C33</f>
        <v>1061633</v>
      </c>
      <c r="D21" s="49">
        <f>D22+D24+D26+D28+D31+D33+D35</f>
        <v>1726723</v>
      </c>
      <c r="E21" s="49">
        <f t="shared" ref="E21" si="3">E22+E24+E26+E28+E31+E33+E35</f>
        <v>0</v>
      </c>
      <c r="F21" s="49">
        <f>F22+F24+F26+F28+F31+F33+F35</f>
        <v>1498113.5999999999</v>
      </c>
      <c r="G21" s="91">
        <f t="shared" si="1"/>
        <v>141.11407614495781</v>
      </c>
      <c r="H21" s="92" t="e">
        <f t="shared" si="2"/>
        <v>#DIV/0!</v>
      </c>
    </row>
    <row r="22" spans="2:8" ht="15.75" customHeight="1" x14ac:dyDescent="0.25">
      <c r="B22" s="7" t="s">
        <v>32</v>
      </c>
      <c r="C22" s="47">
        <v>124462.26</v>
      </c>
      <c r="D22" s="47">
        <v>130584</v>
      </c>
      <c r="E22" s="50">
        <v>0</v>
      </c>
      <c r="F22" s="57">
        <v>109112.18</v>
      </c>
      <c r="G22" s="91">
        <f t="shared" si="1"/>
        <v>87.666879903996602</v>
      </c>
      <c r="H22" s="92" t="e">
        <f t="shared" si="2"/>
        <v>#DIV/0!</v>
      </c>
    </row>
    <row r="23" spans="2:8" x14ac:dyDescent="0.25">
      <c r="B23" s="31" t="s">
        <v>31</v>
      </c>
      <c r="C23" s="47">
        <v>124462.26</v>
      </c>
      <c r="D23" s="47">
        <v>130584</v>
      </c>
      <c r="E23" s="50">
        <v>0</v>
      </c>
      <c r="F23" s="57">
        <v>109112.18</v>
      </c>
      <c r="G23" s="91">
        <f t="shared" si="1"/>
        <v>87.666879903996602</v>
      </c>
      <c r="H23" s="92" t="e">
        <f t="shared" si="2"/>
        <v>#DIV/0!</v>
      </c>
    </row>
    <row r="24" spans="2:8" x14ac:dyDescent="0.25">
      <c r="B24" s="7" t="s">
        <v>30</v>
      </c>
      <c r="C24" s="47">
        <v>219.82</v>
      </c>
      <c r="D24" s="47">
        <v>1120</v>
      </c>
      <c r="E24" s="50">
        <v>0</v>
      </c>
      <c r="F24" s="57">
        <v>50.28</v>
      </c>
      <c r="G24" s="91">
        <f t="shared" si="1"/>
        <v>22.87325993995087</v>
      </c>
      <c r="H24" s="92" t="e">
        <f t="shared" si="2"/>
        <v>#DIV/0!</v>
      </c>
    </row>
    <row r="25" spans="2:8" x14ac:dyDescent="0.25">
      <c r="B25" s="30" t="s">
        <v>29</v>
      </c>
      <c r="C25" s="47">
        <v>219.82</v>
      </c>
      <c r="D25" s="47">
        <v>1120</v>
      </c>
      <c r="E25" s="50">
        <v>0</v>
      </c>
      <c r="F25" s="57">
        <v>50.28</v>
      </c>
      <c r="G25" s="91">
        <f t="shared" si="1"/>
        <v>22.87325993995087</v>
      </c>
      <c r="H25" s="92" t="e">
        <f t="shared" si="2"/>
        <v>#DIV/0!</v>
      </c>
    </row>
    <row r="26" spans="2:8" x14ac:dyDescent="0.25">
      <c r="B26" s="7" t="s">
        <v>64</v>
      </c>
      <c r="C26" s="47">
        <v>1669.2</v>
      </c>
      <c r="D26" s="50">
        <v>700</v>
      </c>
      <c r="E26" s="50">
        <v>0</v>
      </c>
      <c r="F26" s="57">
        <v>410</v>
      </c>
      <c r="G26" s="91">
        <f t="shared" si="1"/>
        <v>24.562664749580637</v>
      </c>
      <c r="H26" s="92" t="e">
        <f t="shared" si="2"/>
        <v>#DIV/0!</v>
      </c>
    </row>
    <row r="27" spans="2:8" x14ac:dyDescent="0.25">
      <c r="B27" s="30" t="s">
        <v>65</v>
      </c>
      <c r="C27" s="47">
        <v>1669.2</v>
      </c>
      <c r="D27" s="50">
        <v>700</v>
      </c>
      <c r="E27" s="50">
        <v>0</v>
      </c>
      <c r="F27" s="57">
        <v>410</v>
      </c>
      <c r="G27" s="91">
        <f t="shared" si="1"/>
        <v>24.562664749580637</v>
      </c>
      <c r="H27" s="92" t="e">
        <f t="shared" si="2"/>
        <v>#DIV/0!</v>
      </c>
    </row>
    <row r="28" spans="2:8" x14ac:dyDescent="0.25">
      <c r="B28" s="58" t="s">
        <v>66</v>
      </c>
      <c r="C28" s="47">
        <v>933957.68</v>
      </c>
      <c r="D28" s="50">
        <v>1451927</v>
      </c>
      <c r="E28" s="50">
        <v>0</v>
      </c>
      <c r="F28" s="89">
        <f>SUM(F29:F30)</f>
        <v>1244263.93</v>
      </c>
      <c r="G28" s="91">
        <f t="shared" si="1"/>
        <v>133.2248726730316</v>
      </c>
      <c r="H28" s="92" t="e">
        <f t="shared" si="2"/>
        <v>#DIV/0!</v>
      </c>
    </row>
    <row r="29" spans="2:8" x14ac:dyDescent="0.25">
      <c r="B29" s="126" t="s">
        <v>67</v>
      </c>
      <c r="C29" s="47">
        <v>3466.99</v>
      </c>
      <c r="D29" s="50">
        <v>398170</v>
      </c>
      <c r="E29" s="50">
        <v>0</v>
      </c>
      <c r="F29" s="89">
        <v>189841.5</v>
      </c>
      <c r="G29" s="91">
        <f t="shared" si="1"/>
        <v>5475.6864023259377</v>
      </c>
      <c r="H29" s="92" t="e">
        <f t="shared" si="2"/>
        <v>#DIV/0!</v>
      </c>
    </row>
    <row r="30" spans="2:8" x14ac:dyDescent="0.25">
      <c r="B30" s="127" t="s">
        <v>68</v>
      </c>
      <c r="C30" s="47">
        <v>930490.69</v>
      </c>
      <c r="D30" s="50">
        <v>1053757</v>
      </c>
      <c r="E30" s="50">
        <v>0</v>
      </c>
      <c r="F30" s="89">
        <v>1054422.43</v>
      </c>
      <c r="G30" s="91">
        <f t="shared" si="1"/>
        <v>113.31896614677575</v>
      </c>
      <c r="H30" s="92" t="e">
        <f t="shared" si="2"/>
        <v>#DIV/0!</v>
      </c>
    </row>
    <row r="31" spans="2:8" x14ac:dyDescent="0.25">
      <c r="B31" s="7" t="s">
        <v>69</v>
      </c>
      <c r="C31" s="47">
        <v>1324.04</v>
      </c>
      <c r="D31" s="57">
        <v>2265</v>
      </c>
      <c r="E31" s="50">
        <v>0</v>
      </c>
      <c r="F31" s="89">
        <v>2946.55</v>
      </c>
      <c r="G31" s="91">
        <f t="shared" si="1"/>
        <v>222.54237032113835</v>
      </c>
      <c r="H31" s="92" t="e">
        <f t="shared" si="2"/>
        <v>#DIV/0!</v>
      </c>
    </row>
    <row r="32" spans="2:8" x14ac:dyDescent="0.25">
      <c r="B32" s="127" t="s">
        <v>70</v>
      </c>
      <c r="C32" s="47">
        <v>1324.04</v>
      </c>
      <c r="D32" s="57">
        <v>2265</v>
      </c>
      <c r="E32" s="50">
        <v>0</v>
      </c>
      <c r="F32" s="57">
        <v>2946.55</v>
      </c>
      <c r="G32" s="91">
        <f t="shared" si="1"/>
        <v>222.54237032113835</v>
      </c>
      <c r="H32" s="92" t="e">
        <f t="shared" si="2"/>
        <v>#DIV/0!</v>
      </c>
    </row>
    <row r="33" spans="2:8" ht="38.25" x14ac:dyDescent="0.25">
      <c r="B33" s="7" t="s">
        <v>80</v>
      </c>
      <c r="C33" s="57">
        <v>0</v>
      </c>
      <c r="D33" s="57">
        <v>30127</v>
      </c>
      <c r="E33" s="50">
        <v>0</v>
      </c>
      <c r="F33" s="57">
        <v>31330.66</v>
      </c>
      <c r="G33" s="91" t="e">
        <f t="shared" si="1"/>
        <v>#DIV/0!</v>
      </c>
      <c r="H33" s="92" t="e">
        <f t="shared" si="2"/>
        <v>#DIV/0!</v>
      </c>
    </row>
    <row r="34" spans="2:8" ht="38.25" x14ac:dyDescent="0.25">
      <c r="B34" s="127" t="s">
        <v>81</v>
      </c>
      <c r="C34" s="57">
        <v>0</v>
      </c>
      <c r="D34" s="57">
        <v>30127</v>
      </c>
      <c r="E34" s="50">
        <v>0</v>
      </c>
      <c r="F34" s="57">
        <v>31330.66</v>
      </c>
      <c r="G34" s="91" t="e">
        <f t="shared" si="1"/>
        <v>#DIV/0!</v>
      </c>
      <c r="H34" s="92" t="e">
        <f t="shared" si="2"/>
        <v>#DIV/0!</v>
      </c>
    </row>
    <row r="35" spans="2:8" x14ac:dyDescent="0.25">
      <c r="B35" s="7" t="s">
        <v>75</v>
      </c>
      <c r="C35" s="57">
        <v>0</v>
      </c>
      <c r="D35" s="57">
        <v>110000</v>
      </c>
      <c r="E35" s="50">
        <v>0</v>
      </c>
      <c r="F35" s="57">
        <v>110000</v>
      </c>
      <c r="G35" s="90" t="e">
        <f t="shared" si="1"/>
        <v>#DIV/0!</v>
      </c>
      <c r="H35" s="90" t="e">
        <f t="shared" si="2"/>
        <v>#DIV/0!</v>
      </c>
    </row>
    <row r="36" spans="2:8" x14ac:dyDescent="0.25">
      <c r="B36" s="31" t="s">
        <v>76</v>
      </c>
      <c r="C36" s="57">
        <v>0</v>
      </c>
      <c r="D36" s="57">
        <v>110000</v>
      </c>
      <c r="E36" s="50">
        <v>0</v>
      </c>
      <c r="F36" s="57">
        <v>110000</v>
      </c>
      <c r="G36" s="90" t="e">
        <f t="shared" si="1"/>
        <v>#DIV/0!</v>
      </c>
      <c r="H36" s="90" t="e">
        <f t="shared" si="2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3"/>
  <sheetViews>
    <sheetView workbookViewId="0">
      <selection activeCell="B2" sqref="B2:H1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45" t="s">
        <v>40</v>
      </c>
      <c r="C2" s="145"/>
      <c r="D2" s="145"/>
      <c r="E2" s="145"/>
      <c r="F2" s="145"/>
      <c r="G2" s="145"/>
      <c r="H2" s="145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9" t="s">
        <v>6</v>
      </c>
      <c r="C4" s="43" t="s">
        <v>62</v>
      </c>
      <c r="D4" s="39" t="s">
        <v>43</v>
      </c>
      <c r="E4" s="39" t="s">
        <v>41</v>
      </c>
      <c r="F4" s="43" t="s">
        <v>61</v>
      </c>
      <c r="G4" s="39" t="s">
        <v>16</v>
      </c>
      <c r="H4" s="39" t="s">
        <v>42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18</v>
      </c>
      <c r="H5" s="39" t="s">
        <v>19</v>
      </c>
    </row>
    <row r="6" spans="2:8" ht="15.75" customHeight="1" x14ac:dyDescent="0.25">
      <c r="B6" s="7" t="s">
        <v>33</v>
      </c>
      <c r="C6" s="47">
        <v>1061633</v>
      </c>
      <c r="D6" s="47">
        <v>1726723</v>
      </c>
      <c r="E6" s="47">
        <v>0</v>
      </c>
      <c r="F6" s="57">
        <v>1498113.6</v>
      </c>
      <c r="G6" s="61">
        <f>F6/C6*100</f>
        <v>141.11407614495783</v>
      </c>
      <c r="H6" s="92" t="e">
        <f>F6/E6*100</f>
        <v>#DIV/0!</v>
      </c>
    </row>
    <row r="7" spans="2:8" ht="15.75" customHeight="1" x14ac:dyDescent="0.25">
      <c r="B7" s="7" t="s">
        <v>71</v>
      </c>
      <c r="C7" s="47">
        <v>1061633</v>
      </c>
      <c r="D7" s="47">
        <v>1726723</v>
      </c>
      <c r="E7" s="47">
        <v>0</v>
      </c>
      <c r="F7" s="57">
        <v>1498113.6</v>
      </c>
      <c r="G7" s="61">
        <f t="shared" ref="G7:G10" si="0">F7/C7*100</f>
        <v>141.11407614495783</v>
      </c>
      <c r="H7" s="92" t="e">
        <f t="shared" ref="H7:H10" si="1">F7/E7*100</f>
        <v>#DIV/0!</v>
      </c>
    </row>
    <row r="8" spans="2:8" x14ac:dyDescent="0.25">
      <c r="B8" s="13" t="s">
        <v>72</v>
      </c>
      <c r="C8" s="47">
        <v>1047117.07</v>
      </c>
      <c r="D8" s="47">
        <v>1661223</v>
      </c>
      <c r="E8" s="47">
        <v>0</v>
      </c>
      <c r="F8" s="57">
        <v>1427133.59</v>
      </c>
      <c r="G8" s="61">
        <f t="shared" si="0"/>
        <v>136.29169372628033</v>
      </c>
      <c r="H8" s="92" t="e">
        <f t="shared" si="1"/>
        <v>#DIV/0!</v>
      </c>
    </row>
    <row r="9" spans="2:8" x14ac:dyDescent="0.25">
      <c r="B9" s="12" t="s">
        <v>73</v>
      </c>
      <c r="C9" s="47">
        <v>1047117.07</v>
      </c>
      <c r="D9" s="47">
        <v>1661223</v>
      </c>
      <c r="E9" s="47">
        <v>0</v>
      </c>
      <c r="F9" s="57">
        <v>1427133.59</v>
      </c>
      <c r="G9" s="61">
        <f t="shared" si="0"/>
        <v>136.29169372628033</v>
      </c>
      <c r="H9" s="92" t="e">
        <f t="shared" si="1"/>
        <v>#DIV/0!</v>
      </c>
    </row>
    <row r="10" spans="2:8" x14ac:dyDescent="0.25">
      <c r="B10" s="7" t="s">
        <v>74</v>
      </c>
      <c r="C10" s="47">
        <v>14515.93</v>
      </c>
      <c r="D10" s="47">
        <v>65500</v>
      </c>
      <c r="E10" s="47">
        <v>0</v>
      </c>
      <c r="F10" s="57">
        <v>70980.009999999995</v>
      </c>
      <c r="G10" s="61">
        <f t="shared" si="0"/>
        <v>488.98010668279602</v>
      </c>
      <c r="H10" s="92" t="e">
        <f t="shared" si="1"/>
        <v>#DIV/0!</v>
      </c>
    </row>
    <row r="11" spans="2:8" x14ac:dyDescent="0.25">
      <c r="B11" s="7"/>
      <c r="C11" s="47"/>
      <c r="D11" s="47"/>
      <c r="E11" s="50"/>
      <c r="F11" s="57"/>
      <c r="G11" s="56"/>
      <c r="H11" s="56"/>
    </row>
    <row r="12" spans="2:8" x14ac:dyDescent="0.25">
      <c r="B12" s="30"/>
      <c r="C12" s="47"/>
      <c r="D12" s="47"/>
      <c r="E12" s="50"/>
      <c r="F12" s="48"/>
      <c r="G12" s="28"/>
      <c r="H12" s="28"/>
    </row>
    <row r="13" spans="2:8" x14ac:dyDescent="0.25">
      <c r="B13" s="11"/>
      <c r="C13" s="47"/>
      <c r="D13" s="47"/>
      <c r="E13" s="50"/>
      <c r="F13" s="48"/>
      <c r="G13" s="28"/>
      <c r="H13" s="2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workbookViewId="0">
      <selection activeCell="B1" sqref="B1:L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45" t="s">
        <v>58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2:12" ht="15.75" customHeight="1" x14ac:dyDescent="0.25">
      <c r="B3" s="145" t="s">
        <v>36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54" t="s">
        <v>6</v>
      </c>
      <c r="C5" s="155"/>
      <c r="D5" s="155"/>
      <c r="E5" s="155"/>
      <c r="F5" s="156"/>
      <c r="G5" s="43" t="s">
        <v>62</v>
      </c>
      <c r="H5" s="39" t="s">
        <v>43</v>
      </c>
      <c r="I5" s="39" t="s">
        <v>41</v>
      </c>
      <c r="J5" s="43" t="s">
        <v>61</v>
      </c>
      <c r="K5" s="41" t="s">
        <v>16</v>
      </c>
      <c r="L5" s="41" t="s">
        <v>42</v>
      </c>
    </row>
    <row r="6" spans="2:12" x14ac:dyDescent="0.25">
      <c r="B6" s="154">
        <v>1</v>
      </c>
      <c r="C6" s="155"/>
      <c r="D6" s="155"/>
      <c r="E6" s="155"/>
      <c r="F6" s="156"/>
      <c r="G6" s="41">
        <v>2</v>
      </c>
      <c r="H6" s="41">
        <v>3</v>
      </c>
      <c r="I6" s="41">
        <v>4</v>
      </c>
      <c r="J6" s="41">
        <v>5</v>
      </c>
      <c r="K6" s="41" t="s">
        <v>18</v>
      </c>
      <c r="L6" s="41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49">
        <v>230.94</v>
      </c>
      <c r="H7" s="49">
        <v>110000</v>
      </c>
      <c r="I7" s="49">
        <v>0</v>
      </c>
      <c r="J7" s="55">
        <v>110000</v>
      </c>
      <c r="K7" s="93">
        <f>J7/G7*100</f>
        <v>47631.419416298602</v>
      </c>
      <c r="L7" s="92" t="e">
        <f>J7/I7*100</f>
        <v>#DIV/0!</v>
      </c>
    </row>
    <row r="8" spans="2:12" x14ac:dyDescent="0.25">
      <c r="B8" s="7"/>
      <c r="C8" s="11">
        <v>84</v>
      </c>
      <c r="D8" s="11"/>
      <c r="E8" s="11"/>
      <c r="F8" s="11" t="s">
        <v>13</v>
      </c>
      <c r="G8" s="47">
        <v>230.94</v>
      </c>
      <c r="H8" s="47">
        <v>110000</v>
      </c>
      <c r="I8" s="47">
        <v>0</v>
      </c>
      <c r="J8" s="57">
        <v>110000</v>
      </c>
      <c r="K8" s="93">
        <f t="shared" ref="K8:K17" si="0">J8/G8*100</f>
        <v>47631.419416298602</v>
      </c>
      <c r="L8" s="92" t="e">
        <f t="shared" ref="L8:L17" si="1">J8/I8*100</f>
        <v>#DIV/0!</v>
      </c>
    </row>
    <row r="9" spans="2:12" ht="57" customHeight="1" x14ac:dyDescent="0.25">
      <c r="B9" s="7"/>
      <c r="C9" s="11"/>
      <c r="D9" s="11">
        <v>844</v>
      </c>
      <c r="E9" s="11"/>
      <c r="F9" s="11" t="s">
        <v>175</v>
      </c>
      <c r="G9" s="47">
        <v>0</v>
      </c>
      <c r="H9" s="47">
        <v>110000</v>
      </c>
      <c r="I9" s="47">
        <v>0</v>
      </c>
      <c r="J9" s="57">
        <v>110000</v>
      </c>
      <c r="K9" s="93" t="e">
        <f t="shared" si="0"/>
        <v>#DIV/0!</v>
      </c>
      <c r="L9" s="92" t="e">
        <f t="shared" si="1"/>
        <v>#DIV/0!</v>
      </c>
    </row>
    <row r="10" spans="2:12" ht="35.25" customHeight="1" x14ac:dyDescent="0.25">
      <c r="B10" s="7"/>
      <c r="C10" s="11"/>
      <c r="D10" s="11"/>
      <c r="E10" s="11">
        <v>8443</v>
      </c>
      <c r="F10" s="11" t="s">
        <v>176</v>
      </c>
      <c r="G10" s="47">
        <v>0</v>
      </c>
      <c r="H10" s="47">
        <v>110000</v>
      </c>
      <c r="I10" s="47">
        <v>0</v>
      </c>
      <c r="J10" s="57">
        <v>110000</v>
      </c>
      <c r="K10" s="93" t="e">
        <f t="shared" si="0"/>
        <v>#DIV/0!</v>
      </c>
      <c r="L10" s="92" t="e">
        <f t="shared" si="1"/>
        <v>#DIV/0!</v>
      </c>
    </row>
    <row r="11" spans="2:12" ht="41.25" customHeight="1" x14ac:dyDescent="0.25">
      <c r="B11" s="8"/>
      <c r="C11" s="8"/>
      <c r="D11" s="8">
        <v>845</v>
      </c>
      <c r="E11" s="8"/>
      <c r="F11" s="29" t="s">
        <v>177</v>
      </c>
      <c r="G11" s="47">
        <v>230.94</v>
      </c>
      <c r="H11" s="47">
        <v>0</v>
      </c>
      <c r="I11" s="47">
        <v>0</v>
      </c>
      <c r="J11" s="57">
        <v>0</v>
      </c>
      <c r="K11" s="93">
        <f t="shared" si="0"/>
        <v>0</v>
      </c>
      <c r="L11" s="92" t="e">
        <f t="shared" si="1"/>
        <v>#DIV/0!</v>
      </c>
    </row>
    <row r="12" spans="2:12" ht="36.75" customHeight="1" x14ac:dyDescent="0.25">
      <c r="B12" s="8"/>
      <c r="C12" s="8"/>
      <c r="D12" s="8"/>
      <c r="E12" s="8">
        <v>8453</v>
      </c>
      <c r="F12" s="29" t="s">
        <v>178</v>
      </c>
      <c r="G12" s="47">
        <v>230.94</v>
      </c>
      <c r="H12" s="47">
        <v>0</v>
      </c>
      <c r="I12" s="47">
        <v>0</v>
      </c>
      <c r="J12" s="57">
        <v>0</v>
      </c>
      <c r="K12" s="93">
        <f t="shared" si="0"/>
        <v>0</v>
      </c>
      <c r="L12" s="92" t="e">
        <f t="shared" si="1"/>
        <v>#DIV/0!</v>
      </c>
    </row>
    <row r="13" spans="2:12" x14ac:dyDescent="0.25">
      <c r="B13" s="8"/>
      <c r="C13" s="8"/>
      <c r="D13" s="8"/>
      <c r="E13" s="9"/>
      <c r="F13" s="13"/>
      <c r="G13" s="47"/>
      <c r="H13" s="47"/>
      <c r="I13" s="47">
        <v>0</v>
      </c>
      <c r="J13" s="57"/>
      <c r="K13" s="93" t="e">
        <f t="shared" si="0"/>
        <v>#DIV/0!</v>
      </c>
      <c r="L13" s="92" t="e">
        <f t="shared" si="1"/>
        <v>#DIV/0!</v>
      </c>
    </row>
    <row r="14" spans="2:12" ht="25.5" x14ac:dyDescent="0.25">
      <c r="B14" s="10">
        <v>5</v>
      </c>
      <c r="C14" s="10"/>
      <c r="D14" s="10"/>
      <c r="E14" s="10"/>
      <c r="F14" s="21" t="s">
        <v>9</v>
      </c>
      <c r="G14" s="49">
        <v>105.85</v>
      </c>
      <c r="H14" s="49">
        <v>115.47</v>
      </c>
      <c r="I14" s="49">
        <v>0</v>
      </c>
      <c r="J14" s="55">
        <v>115.43</v>
      </c>
      <c r="K14" s="93">
        <f t="shared" si="0"/>
        <v>109.05054322153993</v>
      </c>
      <c r="L14" s="92" t="e">
        <f t="shared" si="1"/>
        <v>#DIV/0!</v>
      </c>
    </row>
    <row r="15" spans="2:12" ht="25.5" x14ac:dyDescent="0.25">
      <c r="B15" s="11"/>
      <c r="C15" s="11">
        <v>54</v>
      </c>
      <c r="D15" s="11"/>
      <c r="E15" s="11"/>
      <c r="F15" s="22" t="s">
        <v>14</v>
      </c>
      <c r="G15" s="47">
        <v>105.85</v>
      </c>
      <c r="H15" s="47">
        <v>115.47</v>
      </c>
      <c r="I15" s="47">
        <v>0</v>
      </c>
      <c r="J15" s="57">
        <v>115.43</v>
      </c>
      <c r="K15" s="93">
        <f t="shared" si="0"/>
        <v>109.05054322153993</v>
      </c>
      <c r="L15" s="92" t="e">
        <f t="shared" si="1"/>
        <v>#DIV/0!</v>
      </c>
    </row>
    <row r="16" spans="2:12" ht="53.25" customHeight="1" x14ac:dyDescent="0.25">
      <c r="B16" s="11"/>
      <c r="C16" s="11"/>
      <c r="D16" s="11">
        <v>545</v>
      </c>
      <c r="E16" s="29"/>
      <c r="F16" s="29" t="s">
        <v>179</v>
      </c>
      <c r="G16" s="47">
        <v>105.85</v>
      </c>
      <c r="H16" s="47">
        <v>115.47</v>
      </c>
      <c r="I16" s="47">
        <v>0</v>
      </c>
      <c r="J16" s="57">
        <v>115.43</v>
      </c>
      <c r="K16" s="93">
        <f t="shared" si="0"/>
        <v>109.05054322153993</v>
      </c>
      <c r="L16" s="92" t="e">
        <f t="shared" si="1"/>
        <v>#DIV/0!</v>
      </c>
    </row>
    <row r="17" spans="2:12" ht="53.25" customHeight="1" x14ac:dyDescent="0.25">
      <c r="B17" s="11"/>
      <c r="C17" s="11"/>
      <c r="D17" s="11"/>
      <c r="E17" s="29">
        <v>5453</v>
      </c>
      <c r="F17" s="29" t="s">
        <v>180</v>
      </c>
      <c r="G17" s="47">
        <v>105.85</v>
      </c>
      <c r="H17" s="47">
        <v>115.47</v>
      </c>
      <c r="I17" s="47">
        <v>0</v>
      </c>
      <c r="J17" s="57">
        <v>115.43</v>
      </c>
      <c r="K17" s="93">
        <f t="shared" si="0"/>
        <v>109.05054322153993</v>
      </c>
      <c r="L17" s="92" t="e">
        <f t="shared" si="1"/>
        <v>#DIV/0!</v>
      </c>
    </row>
    <row r="18" spans="2:12" x14ac:dyDescent="0.25">
      <c r="B18" s="12" t="s">
        <v>15</v>
      </c>
      <c r="C18" s="10"/>
      <c r="D18" s="10"/>
      <c r="E18" s="10"/>
      <c r="F18" s="21"/>
      <c r="G18" s="5"/>
      <c r="H18" s="5"/>
      <c r="I18" s="5"/>
      <c r="J18" s="56"/>
      <c r="K18" s="92"/>
      <c r="L18" s="92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9"/>
  <sheetViews>
    <sheetView workbookViewId="0">
      <selection activeCell="B2" sqref="B2:H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45" t="s">
        <v>37</v>
      </c>
      <c r="C2" s="145"/>
      <c r="D2" s="145"/>
      <c r="E2" s="145"/>
      <c r="F2" s="145"/>
      <c r="G2" s="145"/>
      <c r="H2" s="145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9" t="s">
        <v>6</v>
      </c>
      <c r="C4" s="43" t="s">
        <v>62</v>
      </c>
      <c r="D4" s="39" t="s">
        <v>43</v>
      </c>
      <c r="E4" s="39" t="s">
        <v>41</v>
      </c>
      <c r="F4" s="43" t="s">
        <v>61</v>
      </c>
      <c r="G4" s="39" t="s">
        <v>16</v>
      </c>
      <c r="H4" s="39" t="s">
        <v>42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18</v>
      </c>
      <c r="H5" s="39" t="s">
        <v>19</v>
      </c>
    </row>
    <row r="6" spans="2:8" x14ac:dyDescent="0.25">
      <c r="B6" s="7" t="s">
        <v>38</v>
      </c>
      <c r="C6" s="47">
        <v>230.94</v>
      </c>
      <c r="D6" s="57">
        <v>110000</v>
      </c>
      <c r="E6" s="50">
        <v>0</v>
      </c>
      <c r="F6" s="57">
        <v>110000</v>
      </c>
      <c r="G6" s="61">
        <f>F6/C6*100</f>
        <v>47631.419416298602</v>
      </c>
      <c r="H6" s="92" t="e">
        <f>F6/E6*100</f>
        <v>#DIV/0!</v>
      </c>
    </row>
    <row r="7" spans="2:8" x14ac:dyDescent="0.25">
      <c r="B7" s="7" t="s">
        <v>75</v>
      </c>
      <c r="C7" s="47">
        <v>230.94</v>
      </c>
      <c r="D7" s="57">
        <v>110000</v>
      </c>
      <c r="E7" s="50">
        <v>0</v>
      </c>
      <c r="F7" s="57">
        <v>110000</v>
      </c>
      <c r="G7" s="61">
        <f t="shared" ref="G7:G12" si="0">F7/C7*100</f>
        <v>47631.419416298602</v>
      </c>
      <c r="H7" s="92" t="e">
        <f t="shared" ref="H7:H12" si="1">F7/E7*100</f>
        <v>#DIV/0!</v>
      </c>
    </row>
    <row r="8" spans="2:8" x14ac:dyDescent="0.25">
      <c r="B8" s="31" t="s">
        <v>76</v>
      </c>
      <c r="C8" s="47">
        <v>230.94</v>
      </c>
      <c r="D8" s="57">
        <v>110000</v>
      </c>
      <c r="E8" s="50">
        <v>0</v>
      </c>
      <c r="F8" s="57">
        <v>110000</v>
      </c>
      <c r="G8" s="61">
        <f t="shared" si="0"/>
        <v>47631.419416298602</v>
      </c>
      <c r="H8" s="92" t="e">
        <f t="shared" si="1"/>
        <v>#DIV/0!</v>
      </c>
    </row>
    <row r="9" spans="2:8" x14ac:dyDescent="0.25">
      <c r="B9" s="30"/>
      <c r="C9" s="47"/>
      <c r="D9" s="47"/>
      <c r="E9" s="50"/>
      <c r="F9" s="57"/>
      <c r="G9" s="61"/>
      <c r="H9" s="92"/>
    </row>
    <row r="10" spans="2:8" ht="15.75" customHeight="1" x14ac:dyDescent="0.25">
      <c r="B10" s="7" t="s">
        <v>39</v>
      </c>
      <c r="C10" s="47">
        <v>105.85</v>
      </c>
      <c r="D10" s="47">
        <v>115.47</v>
      </c>
      <c r="E10" s="50">
        <v>0</v>
      </c>
      <c r="F10" s="57">
        <v>115.43</v>
      </c>
      <c r="G10" s="61">
        <f t="shared" si="0"/>
        <v>109.05054322153993</v>
      </c>
      <c r="H10" s="92" t="e">
        <f t="shared" si="1"/>
        <v>#DIV/0!</v>
      </c>
    </row>
    <row r="11" spans="2:8" ht="15.75" customHeight="1" x14ac:dyDescent="0.25">
      <c r="B11" s="7" t="s">
        <v>32</v>
      </c>
      <c r="C11" s="47">
        <v>105.85</v>
      </c>
      <c r="D11" s="47">
        <v>115.47</v>
      </c>
      <c r="E11" s="50">
        <v>0</v>
      </c>
      <c r="F11" s="57">
        <v>115.43</v>
      </c>
      <c r="G11" s="61">
        <f t="shared" si="0"/>
        <v>109.05054322153993</v>
      </c>
      <c r="H11" s="92" t="e">
        <f t="shared" si="1"/>
        <v>#DIV/0!</v>
      </c>
    </row>
    <row r="12" spans="2:8" x14ac:dyDescent="0.25">
      <c r="B12" s="31" t="s">
        <v>31</v>
      </c>
      <c r="C12" s="47">
        <v>105.85</v>
      </c>
      <c r="D12" s="47">
        <v>115.47</v>
      </c>
      <c r="E12" s="50">
        <v>0</v>
      </c>
      <c r="F12" s="57">
        <v>115.43</v>
      </c>
      <c r="G12" s="61">
        <f t="shared" si="0"/>
        <v>109.05054322153993</v>
      </c>
      <c r="H12" s="92" t="e">
        <f t="shared" si="1"/>
        <v>#DIV/0!</v>
      </c>
    </row>
    <row r="13" spans="2:8" x14ac:dyDescent="0.25">
      <c r="B13" s="7"/>
      <c r="C13" s="47"/>
      <c r="D13" s="47"/>
      <c r="E13" s="47"/>
      <c r="F13" s="57"/>
      <c r="G13" s="56"/>
      <c r="H13" s="56"/>
    </row>
    <row r="14" spans="2:8" x14ac:dyDescent="0.25">
      <c r="B14" s="31"/>
      <c r="C14" s="47"/>
      <c r="D14" s="47"/>
      <c r="E14" s="47"/>
      <c r="F14" s="57"/>
      <c r="G14" s="56"/>
      <c r="H14" s="56"/>
    </row>
    <row r="15" spans="2:8" x14ac:dyDescent="0.25">
      <c r="B15" s="7"/>
      <c r="C15" s="47"/>
      <c r="D15" s="47"/>
      <c r="E15" s="50"/>
      <c r="F15" s="57"/>
      <c r="G15" s="56"/>
      <c r="H15" s="56"/>
    </row>
    <row r="16" spans="2:8" x14ac:dyDescent="0.25">
      <c r="B16" s="31"/>
      <c r="C16" s="47"/>
      <c r="D16" s="47"/>
      <c r="E16" s="50"/>
      <c r="F16" s="57"/>
      <c r="G16" s="56"/>
      <c r="H16" s="56"/>
    </row>
    <row r="17" spans="2:8" x14ac:dyDescent="0.25">
      <c r="B17" s="7"/>
      <c r="C17" s="5"/>
      <c r="D17" s="5"/>
      <c r="E17" s="6"/>
      <c r="F17" s="28"/>
      <c r="G17" s="28"/>
      <c r="H17" s="28"/>
    </row>
    <row r="18" spans="2:8" x14ac:dyDescent="0.25">
      <c r="B18" s="31"/>
      <c r="C18" s="5"/>
      <c r="D18" s="5"/>
      <c r="E18" s="6"/>
      <c r="F18" s="28"/>
      <c r="G18" s="28"/>
      <c r="H18" s="28"/>
    </row>
    <row r="19" spans="2:8" x14ac:dyDescent="0.25">
      <c r="B19" s="11"/>
      <c r="C19" s="5"/>
      <c r="D19" s="5"/>
      <c r="E19" s="6"/>
      <c r="F19" s="28"/>
      <c r="G19" s="28"/>
      <c r="H19" s="2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145"/>
  <sheetViews>
    <sheetView workbookViewId="0">
      <selection activeCell="G107" sqref="G107"/>
    </sheetView>
  </sheetViews>
  <sheetFormatPr defaultRowHeight="15" x14ac:dyDescent="0.25"/>
  <cols>
    <col min="2" max="2" width="9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17"/>
      <c r="H1" s="2"/>
      <c r="I1" s="3"/>
    </row>
    <row r="2" spans="2:9" ht="18" customHeight="1" x14ac:dyDescent="0.25">
      <c r="B2" s="145" t="s">
        <v>10</v>
      </c>
      <c r="C2" s="184"/>
      <c r="D2" s="184"/>
      <c r="E2" s="184"/>
      <c r="F2" s="184"/>
      <c r="G2" s="184"/>
      <c r="H2" s="184"/>
      <c r="I2" s="184"/>
    </row>
    <row r="3" spans="2:9" ht="18" x14ac:dyDescent="0.25">
      <c r="B3" s="2"/>
      <c r="C3" s="2"/>
      <c r="D3" s="2"/>
      <c r="E3" s="2"/>
      <c r="F3" s="2"/>
      <c r="G3" s="17"/>
      <c r="H3" s="2"/>
      <c r="I3" s="3"/>
    </row>
    <row r="4" spans="2:9" ht="15.75" x14ac:dyDescent="0.25">
      <c r="B4" s="188" t="s">
        <v>59</v>
      </c>
      <c r="C4" s="188"/>
      <c r="D4" s="188"/>
      <c r="E4" s="188"/>
      <c r="F4" s="188"/>
      <c r="G4" s="188"/>
      <c r="H4" s="188"/>
      <c r="I4" s="188"/>
    </row>
    <row r="5" spans="2:9" ht="18" x14ac:dyDescent="0.25">
      <c r="B5" s="2"/>
      <c r="C5" s="2"/>
      <c r="D5" s="2"/>
      <c r="E5" s="2"/>
      <c r="F5" s="2"/>
      <c r="G5" s="17"/>
      <c r="H5" s="2"/>
      <c r="I5" s="3"/>
    </row>
    <row r="6" spans="2:9" ht="25.5" x14ac:dyDescent="0.25">
      <c r="B6" s="154" t="s">
        <v>6</v>
      </c>
      <c r="C6" s="155"/>
      <c r="D6" s="155"/>
      <c r="E6" s="156"/>
      <c r="F6" s="39" t="s">
        <v>43</v>
      </c>
      <c r="G6" s="39" t="s">
        <v>41</v>
      </c>
      <c r="H6" s="39" t="s">
        <v>63</v>
      </c>
      <c r="I6" s="39" t="s">
        <v>42</v>
      </c>
    </row>
    <row r="7" spans="2:9" s="27" customFormat="1" ht="15.75" customHeight="1" x14ac:dyDescent="0.2">
      <c r="B7" s="189">
        <v>1</v>
      </c>
      <c r="C7" s="190"/>
      <c r="D7" s="190"/>
      <c r="E7" s="191"/>
      <c r="F7" s="40">
        <v>2</v>
      </c>
      <c r="G7" s="40">
        <v>3</v>
      </c>
      <c r="H7" s="40">
        <v>4</v>
      </c>
      <c r="I7" s="40" t="s">
        <v>184</v>
      </c>
    </row>
    <row r="8" spans="2:9" s="42" customFormat="1" ht="18" customHeight="1" x14ac:dyDescent="0.25">
      <c r="B8" s="170" t="s">
        <v>83</v>
      </c>
      <c r="C8" s="171"/>
      <c r="D8" s="172"/>
      <c r="E8" s="113" t="s">
        <v>82</v>
      </c>
      <c r="F8" s="102">
        <v>1726838.47</v>
      </c>
      <c r="G8" s="105">
        <v>0</v>
      </c>
      <c r="H8" s="103">
        <v>1498229.03</v>
      </c>
      <c r="I8" s="105">
        <f>H8/F8*100</f>
        <v>86.761388284336746</v>
      </c>
    </row>
    <row r="9" spans="2:9" s="42" customFormat="1" ht="18" customHeight="1" x14ac:dyDescent="0.25">
      <c r="B9" s="192" t="s">
        <v>84</v>
      </c>
      <c r="C9" s="192"/>
      <c r="D9" s="192"/>
      <c r="E9" s="115" t="s">
        <v>85</v>
      </c>
      <c r="F9" s="102">
        <f>F10+F50+F60+F64+F88+F112+F123+F127</f>
        <v>1726838.47</v>
      </c>
      <c r="G9" s="102">
        <f>G10+G50+G60+G64+G88+G112+G123+G127</f>
        <v>0</v>
      </c>
      <c r="H9" s="102">
        <f>H10+H50+H60+H64+H88+H112+H123+H127</f>
        <v>1498229.03</v>
      </c>
      <c r="I9" s="105">
        <f t="shared" ref="I9:I73" si="0">H9/F9*100</f>
        <v>86.761388284336746</v>
      </c>
    </row>
    <row r="10" spans="2:9" s="42" customFormat="1" ht="18" customHeight="1" x14ac:dyDescent="0.25">
      <c r="B10" s="185" t="s">
        <v>86</v>
      </c>
      <c r="C10" s="186"/>
      <c r="D10" s="187"/>
      <c r="E10" s="65" t="s">
        <v>87</v>
      </c>
      <c r="F10" s="102">
        <f>F11+F42+F47</f>
        <v>130699.47</v>
      </c>
      <c r="G10" s="105">
        <v>0</v>
      </c>
      <c r="H10" s="103">
        <f>H11+H42+H47</f>
        <v>109227.60999999996</v>
      </c>
      <c r="I10" s="105">
        <f t="shared" si="0"/>
        <v>83.571578369828089</v>
      </c>
    </row>
    <row r="11" spans="2:9" s="42" customFormat="1" ht="18" customHeight="1" x14ac:dyDescent="0.25">
      <c r="B11" s="70">
        <v>3</v>
      </c>
      <c r="C11" s="64"/>
      <c r="D11" s="65"/>
      <c r="E11" s="65" t="s">
        <v>3</v>
      </c>
      <c r="F11" s="102">
        <v>126300</v>
      </c>
      <c r="G11" s="103">
        <v>0</v>
      </c>
      <c r="H11" s="103">
        <f>SUM(H12+H16+H38)</f>
        <v>104881.77999999997</v>
      </c>
      <c r="I11" s="105">
        <f t="shared" si="0"/>
        <v>83.04178939034044</v>
      </c>
    </row>
    <row r="12" spans="2:9" s="42" customFormat="1" ht="18" customHeight="1" x14ac:dyDescent="0.25">
      <c r="B12" s="70">
        <v>31</v>
      </c>
      <c r="C12" s="64"/>
      <c r="D12" s="65"/>
      <c r="E12" s="65" t="s">
        <v>4</v>
      </c>
      <c r="F12" s="102">
        <v>2030</v>
      </c>
      <c r="G12" s="103">
        <v>0</v>
      </c>
      <c r="H12" s="103">
        <v>2680</v>
      </c>
      <c r="I12" s="105">
        <f t="shared" si="0"/>
        <v>132.01970443349754</v>
      </c>
    </row>
    <row r="13" spans="2:9" s="42" customFormat="1" ht="18" customHeight="1" x14ac:dyDescent="0.25">
      <c r="B13" s="77">
        <v>3111</v>
      </c>
      <c r="C13" s="62"/>
      <c r="D13" s="63"/>
      <c r="E13" s="63" t="s">
        <v>26</v>
      </c>
      <c r="F13" s="104"/>
      <c r="G13" s="105">
        <v>0</v>
      </c>
      <c r="H13" s="105">
        <v>2128.7600000000002</v>
      </c>
      <c r="I13" s="105" t="e">
        <f t="shared" si="0"/>
        <v>#DIV/0!</v>
      </c>
    </row>
    <row r="14" spans="2:9" s="42" customFormat="1" ht="18" customHeight="1" x14ac:dyDescent="0.25">
      <c r="B14" s="77">
        <v>3121</v>
      </c>
      <c r="C14" s="62"/>
      <c r="D14" s="63"/>
      <c r="E14" s="63" t="s">
        <v>106</v>
      </c>
      <c r="F14" s="104"/>
      <c r="G14" s="105">
        <v>0</v>
      </c>
      <c r="H14" s="105">
        <v>200</v>
      </c>
      <c r="I14" s="105" t="e">
        <f t="shared" si="0"/>
        <v>#DIV/0!</v>
      </c>
    </row>
    <row r="15" spans="2:9" s="42" customFormat="1" ht="18" customHeight="1" x14ac:dyDescent="0.25">
      <c r="B15" s="77">
        <v>3132</v>
      </c>
      <c r="C15" s="62"/>
      <c r="D15" s="63"/>
      <c r="E15" s="63" t="s">
        <v>108</v>
      </c>
      <c r="F15" s="104"/>
      <c r="G15" s="105">
        <v>0</v>
      </c>
      <c r="H15" s="105">
        <v>351.24</v>
      </c>
      <c r="I15" s="105" t="e">
        <f t="shared" si="0"/>
        <v>#DIV/0!</v>
      </c>
    </row>
    <row r="16" spans="2:9" s="42" customFormat="1" ht="18" customHeight="1" x14ac:dyDescent="0.25">
      <c r="B16" s="70">
        <v>32</v>
      </c>
      <c r="C16" s="64"/>
      <c r="D16" s="65"/>
      <c r="E16" s="65" t="s">
        <v>12</v>
      </c>
      <c r="F16" s="102">
        <v>121005</v>
      </c>
      <c r="G16" s="103">
        <v>0</v>
      </c>
      <c r="H16" s="103">
        <f>SUM(H17:H37)</f>
        <v>98560.399999999965</v>
      </c>
      <c r="I16" s="105">
        <f t="shared" si="0"/>
        <v>81.451510268170708</v>
      </c>
    </row>
    <row r="17" spans="2:9" s="42" customFormat="1" ht="18" customHeight="1" x14ac:dyDescent="0.25">
      <c r="B17" s="77">
        <v>3211</v>
      </c>
      <c r="C17" s="62"/>
      <c r="D17" s="63"/>
      <c r="E17" s="63" t="s">
        <v>28</v>
      </c>
      <c r="F17" s="104"/>
      <c r="G17" s="105">
        <v>0</v>
      </c>
      <c r="H17" s="105">
        <v>834.58</v>
      </c>
      <c r="I17" s="105" t="e">
        <f t="shared" si="0"/>
        <v>#DIV/0!</v>
      </c>
    </row>
    <row r="18" spans="2:9" s="42" customFormat="1" ht="18" customHeight="1" x14ac:dyDescent="0.25">
      <c r="B18" s="77">
        <v>3213</v>
      </c>
      <c r="C18" s="62"/>
      <c r="D18" s="63"/>
      <c r="E18" s="63" t="s">
        <v>111</v>
      </c>
      <c r="F18" s="104"/>
      <c r="G18" s="105">
        <v>0</v>
      </c>
      <c r="H18" s="105">
        <v>739.18</v>
      </c>
      <c r="I18" s="105" t="e">
        <f t="shared" si="0"/>
        <v>#DIV/0!</v>
      </c>
    </row>
    <row r="19" spans="2:9" s="42" customFormat="1" ht="18" customHeight="1" x14ac:dyDescent="0.25">
      <c r="B19" s="77">
        <v>3214</v>
      </c>
      <c r="C19" s="62"/>
      <c r="D19" s="63"/>
      <c r="E19" s="63" t="s">
        <v>112</v>
      </c>
      <c r="F19" s="104"/>
      <c r="G19" s="105">
        <v>0</v>
      </c>
      <c r="H19" s="105">
        <v>242</v>
      </c>
      <c r="I19" s="105" t="e">
        <f t="shared" si="0"/>
        <v>#DIV/0!</v>
      </c>
    </row>
    <row r="20" spans="2:9" s="42" customFormat="1" ht="18" customHeight="1" x14ac:dyDescent="0.25">
      <c r="B20" s="77">
        <v>3221</v>
      </c>
      <c r="C20" s="62"/>
      <c r="D20" s="63"/>
      <c r="E20" s="63" t="s">
        <v>114</v>
      </c>
      <c r="F20" s="104"/>
      <c r="G20" s="105">
        <v>0</v>
      </c>
      <c r="H20" s="105">
        <v>5538.64</v>
      </c>
      <c r="I20" s="105" t="e">
        <f t="shared" si="0"/>
        <v>#DIV/0!</v>
      </c>
    </row>
    <row r="21" spans="2:9" s="42" customFormat="1" ht="18" customHeight="1" x14ac:dyDescent="0.25">
      <c r="B21" s="77">
        <v>3222</v>
      </c>
      <c r="C21" s="62"/>
      <c r="D21" s="63"/>
      <c r="E21" s="63" t="s">
        <v>115</v>
      </c>
      <c r="F21" s="104"/>
      <c r="G21" s="105">
        <v>0</v>
      </c>
      <c r="H21" s="105">
        <v>2592.8200000000002</v>
      </c>
      <c r="I21" s="105" t="e">
        <f t="shared" si="0"/>
        <v>#DIV/0!</v>
      </c>
    </row>
    <row r="22" spans="2:9" s="42" customFormat="1" ht="18" customHeight="1" x14ac:dyDescent="0.25">
      <c r="B22" s="77">
        <v>3223</v>
      </c>
      <c r="C22" s="62"/>
      <c r="D22" s="63"/>
      <c r="E22" s="63" t="s">
        <v>116</v>
      </c>
      <c r="F22" s="104"/>
      <c r="G22" s="105">
        <v>0</v>
      </c>
      <c r="H22" s="105">
        <v>30256.44</v>
      </c>
      <c r="I22" s="105" t="e">
        <f t="shared" si="0"/>
        <v>#DIV/0!</v>
      </c>
    </row>
    <row r="23" spans="2:9" s="42" customFormat="1" ht="25.9" customHeight="1" x14ac:dyDescent="0.25">
      <c r="B23" s="77">
        <v>3224</v>
      </c>
      <c r="C23" s="62"/>
      <c r="D23" s="63"/>
      <c r="E23" s="63" t="s">
        <v>117</v>
      </c>
      <c r="F23" s="104"/>
      <c r="G23" s="105">
        <v>0</v>
      </c>
      <c r="H23" s="105">
        <v>883.82</v>
      </c>
      <c r="I23" s="105" t="e">
        <f t="shared" si="0"/>
        <v>#DIV/0!</v>
      </c>
    </row>
    <row r="24" spans="2:9" s="42" customFormat="1" ht="18" customHeight="1" x14ac:dyDescent="0.25">
      <c r="B24" s="77">
        <v>3225</v>
      </c>
      <c r="C24" s="62"/>
      <c r="D24" s="63"/>
      <c r="E24" s="63" t="s">
        <v>118</v>
      </c>
      <c r="F24" s="104"/>
      <c r="G24" s="105">
        <v>0</v>
      </c>
      <c r="H24" s="105">
        <v>2290.63</v>
      </c>
      <c r="I24" s="105" t="e">
        <f t="shared" si="0"/>
        <v>#DIV/0!</v>
      </c>
    </row>
    <row r="25" spans="2:9" s="42" customFormat="1" ht="18" customHeight="1" x14ac:dyDescent="0.25">
      <c r="B25" s="77">
        <v>3227</v>
      </c>
      <c r="C25" s="62"/>
      <c r="D25" s="63"/>
      <c r="E25" s="63" t="s">
        <v>119</v>
      </c>
      <c r="F25" s="104"/>
      <c r="G25" s="105">
        <v>0</v>
      </c>
      <c r="H25" s="105">
        <v>370.35</v>
      </c>
      <c r="I25" s="105" t="e">
        <f t="shared" si="0"/>
        <v>#DIV/0!</v>
      </c>
    </row>
    <row r="26" spans="2:9" s="42" customFormat="1" ht="18" customHeight="1" x14ac:dyDescent="0.25">
      <c r="B26" s="77">
        <v>3231</v>
      </c>
      <c r="C26" s="62"/>
      <c r="D26" s="63"/>
      <c r="E26" s="63" t="s">
        <v>121</v>
      </c>
      <c r="F26" s="104"/>
      <c r="G26" s="105">
        <v>0</v>
      </c>
      <c r="H26" s="105">
        <v>29388.959999999999</v>
      </c>
      <c r="I26" s="105" t="e">
        <f t="shared" si="0"/>
        <v>#DIV/0!</v>
      </c>
    </row>
    <row r="27" spans="2:9" s="42" customFormat="1" ht="18" customHeight="1" x14ac:dyDescent="0.25">
      <c r="B27" s="77">
        <v>3232</v>
      </c>
      <c r="C27" s="62"/>
      <c r="D27" s="63"/>
      <c r="E27" s="63" t="s">
        <v>122</v>
      </c>
      <c r="F27" s="104"/>
      <c r="G27" s="105">
        <v>0</v>
      </c>
      <c r="H27" s="105">
        <v>15319.04</v>
      </c>
      <c r="I27" s="105" t="e">
        <f t="shared" si="0"/>
        <v>#DIV/0!</v>
      </c>
    </row>
    <row r="28" spans="2:9" s="42" customFormat="1" ht="18" customHeight="1" x14ac:dyDescent="0.25">
      <c r="B28" s="77">
        <v>3233</v>
      </c>
      <c r="C28" s="62"/>
      <c r="D28" s="63"/>
      <c r="E28" s="63" t="s">
        <v>181</v>
      </c>
      <c r="F28" s="104"/>
      <c r="G28" s="105">
        <v>0</v>
      </c>
      <c r="H28" s="105"/>
      <c r="I28" s="105" t="e">
        <f t="shared" si="0"/>
        <v>#DIV/0!</v>
      </c>
    </row>
    <row r="29" spans="2:9" s="42" customFormat="1" ht="18" customHeight="1" x14ac:dyDescent="0.25">
      <c r="B29" s="77">
        <v>3234</v>
      </c>
      <c r="C29" s="62"/>
      <c r="D29" s="63"/>
      <c r="E29" s="63" t="s">
        <v>123</v>
      </c>
      <c r="F29" s="104"/>
      <c r="G29" s="105">
        <v>0</v>
      </c>
      <c r="H29" s="105">
        <v>2510.0700000000002</v>
      </c>
      <c r="I29" s="105" t="e">
        <f t="shared" si="0"/>
        <v>#DIV/0!</v>
      </c>
    </row>
    <row r="30" spans="2:9" s="42" customFormat="1" ht="18" customHeight="1" x14ac:dyDescent="0.25">
      <c r="B30" s="77">
        <v>3236</v>
      </c>
      <c r="C30" s="62"/>
      <c r="D30" s="63"/>
      <c r="E30" s="63" t="s">
        <v>125</v>
      </c>
      <c r="F30" s="104"/>
      <c r="G30" s="105">
        <v>0</v>
      </c>
      <c r="H30" s="105">
        <v>2751.43</v>
      </c>
      <c r="I30" s="105" t="e">
        <f t="shared" si="0"/>
        <v>#DIV/0!</v>
      </c>
    </row>
    <row r="31" spans="2:9" s="42" customFormat="1" ht="18" customHeight="1" x14ac:dyDescent="0.25">
      <c r="B31" s="77">
        <v>3237</v>
      </c>
      <c r="C31" s="62"/>
      <c r="D31" s="63"/>
      <c r="E31" s="63" t="s">
        <v>126</v>
      </c>
      <c r="F31" s="104"/>
      <c r="G31" s="105">
        <v>0</v>
      </c>
      <c r="H31" s="105">
        <v>1089.76</v>
      </c>
      <c r="I31" s="105" t="e">
        <f t="shared" si="0"/>
        <v>#DIV/0!</v>
      </c>
    </row>
    <row r="32" spans="2:9" s="42" customFormat="1" ht="18" customHeight="1" x14ac:dyDescent="0.25">
      <c r="B32" s="77">
        <v>3238</v>
      </c>
      <c r="C32" s="62"/>
      <c r="D32" s="63"/>
      <c r="E32" s="63" t="s">
        <v>127</v>
      </c>
      <c r="F32" s="104"/>
      <c r="G32" s="105">
        <v>0</v>
      </c>
      <c r="H32" s="105">
        <v>515.42999999999995</v>
      </c>
      <c r="I32" s="105" t="e">
        <f t="shared" si="0"/>
        <v>#DIV/0!</v>
      </c>
    </row>
    <row r="33" spans="2:9" s="42" customFormat="1" ht="18" customHeight="1" x14ac:dyDescent="0.25">
      <c r="B33" s="77">
        <v>3239</v>
      </c>
      <c r="C33" s="62"/>
      <c r="D33" s="63"/>
      <c r="E33" s="63" t="s">
        <v>128</v>
      </c>
      <c r="F33" s="104"/>
      <c r="G33" s="105">
        <v>0</v>
      </c>
      <c r="H33" s="105">
        <v>1363.51</v>
      </c>
      <c r="I33" s="105" t="e">
        <f t="shared" si="0"/>
        <v>#DIV/0!</v>
      </c>
    </row>
    <row r="34" spans="2:9" s="42" customFormat="1" ht="18" customHeight="1" x14ac:dyDescent="0.25">
      <c r="B34" s="77">
        <v>3292</v>
      </c>
      <c r="C34" s="62"/>
      <c r="D34" s="63"/>
      <c r="E34" s="63" t="s">
        <v>130</v>
      </c>
      <c r="F34" s="104"/>
      <c r="G34" s="105">
        <v>0</v>
      </c>
      <c r="H34" s="105">
        <v>1371.06</v>
      </c>
      <c r="I34" s="105" t="e">
        <f t="shared" si="0"/>
        <v>#DIV/0!</v>
      </c>
    </row>
    <row r="35" spans="2:9" s="42" customFormat="1" ht="18" customHeight="1" x14ac:dyDescent="0.25">
      <c r="B35" s="77">
        <v>3293</v>
      </c>
      <c r="C35" s="62"/>
      <c r="D35" s="63"/>
      <c r="E35" s="63" t="s">
        <v>131</v>
      </c>
      <c r="F35" s="104"/>
      <c r="G35" s="105">
        <v>0</v>
      </c>
      <c r="H35" s="105">
        <v>358.59</v>
      </c>
      <c r="I35" s="105" t="e">
        <f t="shared" si="0"/>
        <v>#DIV/0!</v>
      </c>
    </row>
    <row r="36" spans="2:9" s="42" customFormat="1" ht="18" customHeight="1" x14ac:dyDescent="0.25">
      <c r="B36" s="77">
        <v>3294</v>
      </c>
      <c r="C36" s="62"/>
      <c r="D36" s="63"/>
      <c r="E36" s="63" t="s">
        <v>132</v>
      </c>
      <c r="F36" s="104"/>
      <c r="G36" s="105">
        <v>0</v>
      </c>
      <c r="H36" s="105">
        <v>53.09</v>
      </c>
      <c r="I36" s="105" t="e">
        <f t="shared" si="0"/>
        <v>#DIV/0!</v>
      </c>
    </row>
    <row r="37" spans="2:9" s="42" customFormat="1" ht="18" customHeight="1" x14ac:dyDescent="0.25">
      <c r="B37" s="77">
        <v>3299</v>
      </c>
      <c r="C37" s="62"/>
      <c r="D37" s="63"/>
      <c r="E37" s="63" t="s">
        <v>129</v>
      </c>
      <c r="F37" s="104"/>
      <c r="G37" s="105">
        <v>0</v>
      </c>
      <c r="H37" s="105">
        <v>91</v>
      </c>
      <c r="I37" s="105" t="e">
        <f t="shared" si="0"/>
        <v>#DIV/0!</v>
      </c>
    </row>
    <row r="38" spans="2:9" s="42" customFormat="1" ht="18" customHeight="1" x14ac:dyDescent="0.25">
      <c r="B38" s="70">
        <v>34</v>
      </c>
      <c r="C38" s="64"/>
      <c r="D38" s="65"/>
      <c r="E38" s="65" t="s">
        <v>88</v>
      </c>
      <c r="F38" s="102">
        <v>3265</v>
      </c>
      <c r="G38" s="103">
        <v>0</v>
      </c>
      <c r="H38" s="103">
        <f>SUM(H39:H41)</f>
        <v>3641.38</v>
      </c>
      <c r="I38" s="105">
        <f t="shared" si="0"/>
        <v>111.52771822358348</v>
      </c>
    </row>
    <row r="39" spans="2:9" s="42" customFormat="1" ht="42.6" customHeight="1" x14ac:dyDescent="0.25">
      <c r="B39" s="77">
        <v>3423</v>
      </c>
      <c r="C39" s="62"/>
      <c r="D39" s="63"/>
      <c r="E39" s="63" t="s">
        <v>136</v>
      </c>
      <c r="F39" s="104"/>
      <c r="G39" s="105">
        <v>0</v>
      </c>
      <c r="H39" s="105">
        <v>2645.39</v>
      </c>
      <c r="I39" s="105" t="e">
        <f t="shared" si="0"/>
        <v>#DIV/0!</v>
      </c>
    </row>
    <row r="40" spans="2:9" s="42" customFormat="1" ht="18" customHeight="1" x14ac:dyDescent="0.25">
      <c r="B40" s="77">
        <v>3431</v>
      </c>
      <c r="C40" s="62"/>
      <c r="D40" s="63"/>
      <c r="E40" s="63" t="s">
        <v>138</v>
      </c>
      <c r="F40" s="104"/>
      <c r="G40" s="105">
        <v>0</v>
      </c>
      <c r="H40" s="105">
        <v>991.9</v>
      </c>
      <c r="I40" s="105" t="e">
        <f t="shared" si="0"/>
        <v>#DIV/0!</v>
      </c>
    </row>
    <row r="41" spans="2:9" s="42" customFormat="1" ht="18" customHeight="1" x14ac:dyDescent="0.25">
      <c r="B41" s="77">
        <v>3433</v>
      </c>
      <c r="C41" s="62"/>
      <c r="D41" s="63"/>
      <c r="E41" s="63" t="s">
        <v>139</v>
      </c>
      <c r="F41" s="104"/>
      <c r="G41" s="105">
        <v>0</v>
      </c>
      <c r="H41" s="105">
        <v>4.09</v>
      </c>
      <c r="I41" s="105" t="e">
        <f t="shared" si="0"/>
        <v>#DIV/0!</v>
      </c>
    </row>
    <row r="42" spans="2:9" s="42" customFormat="1" ht="30" customHeight="1" x14ac:dyDescent="0.25">
      <c r="B42" s="70">
        <v>4</v>
      </c>
      <c r="C42" s="64"/>
      <c r="D42" s="65"/>
      <c r="E42" s="65" t="s">
        <v>5</v>
      </c>
      <c r="F42" s="102">
        <v>4284</v>
      </c>
      <c r="G42" s="103">
        <v>0</v>
      </c>
      <c r="H42" s="103">
        <v>4230.3999999999996</v>
      </c>
      <c r="I42" s="105">
        <f t="shared" si="0"/>
        <v>98.748832866479916</v>
      </c>
    </row>
    <row r="43" spans="2:9" s="42" customFormat="1" ht="24" customHeight="1" x14ac:dyDescent="0.25">
      <c r="B43" s="70">
        <v>42</v>
      </c>
      <c r="C43" s="64"/>
      <c r="D43" s="65"/>
      <c r="E43" s="65" t="s">
        <v>89</v>
      </c>
      <c r="F43" s="102">
        <v>4284</v>
      </c>
      <c r="G43" s="103">
        <v>0</v>
      </c>
      <c r="H43" s="103">
        <f>SUM(H44:H46)</f>
        <v>4230.4000000000005</v>
      </c>
      <c r="I43" s="105">
        <f t="shared" si="0"/>
        <v>98.748832866479944</v>
      </c>
    </row>
    <row r="44" spans="2:9" s="42" customFormat="1" ht="18" customHeight="1" x14ac:dyDescent="0.25">
      <c r="B44" s="77">
        <v>4223</v>
      </c>
      <c r="C44" s="62"/>
      <c r="D44" s="63"/>
      <c r="E44" s="63" t="s">
        <v>149</v>
      </c>
      <c r="F44" s="104"/>
      <c r="G44" s="105">
        <v>0</v>
      </c>
      <c r="H44" s="105">
        <v>78.84</v>
      </c>
      <c r="I44" s="105" t="e">
        <f t="shared" si="0"/>
        <v>#DIV/0!</v>
      </c>
    </row>
    <row r="45" spans="2:9" s="42" customFormat="1" ht="18" customHeight="1" x14ac:dyDescent="0.25">
      <c r="B45" s="77">
        <v>4227</v>
      </c>
      <c r="C45" s="62"/>
      <c r="D45" s="63"/>
      <c r="E45" s="63" t="s">
        <v>150</v>
      </c>
      <c r="F45" s="104"/>
      <c r="G45" s="105">
        <v>0</v>
      </c>
      <c r="H45" s="105">
        <v>3993.38</v>
      </c>
      <c r="I45" s="105" t="e">
        <f t="shared" si="0"/>
        <v>#DIV/0!</v>
      </c>
    </row>
    <row r="46" spans="2:9" s="42" customFormat="1" ht="18" customHeight="1" x14ac:dyDescent="0.25">
      <c r="B46" s="77">
        <v>4241</v>
      </c>
      <c r="C46" s="62"/>
      <c r="D46" s="63"/>
      <c r="E46" s="63" t="s">
        <v>152</v>
      </c>
      <c r="F46" s="104"/>
      <c r="G46" s="105">
        <v>0</v>
      </c>
      <c r="H46" s="105">
        <v>158.18</v>
      </c>
      <c r="I46" s="105" t="e">
        <f t="shared" si="0"/>
        <v>#DIV/0!</v>
      </c>
    </row>
    <row r="47" spans="2:9" s="42" customFormat="1" ht="29.25" customHeight="1" x14ac:dyDescent="0.25">
      <c r="B47" s="70" t="s">
        <v>191</v>
      </c>
      <c r="C47" s="64"/>
      <c r="D47" s="65"/>
      <c r="E47" s="65" t="s">
        <v>9</v>
      </c>
      <c r="F47" s="102">
        <v>115.47</v>
      </c>
      <c r="G47" s="103">
        <v>0</v>
      </c>
      <c r="H47" s="103">
        <v>115.43</v>
      </c>
      <c r="I47" s="105">
        <f t="shared" si="0"/>
        <v>99.965358967697256</v>
      </c>
    </row>
    <row r="48" spans="2:9" s="42" customFormat="1" ht="29.25" customHeight="1" x14ac:dyDescent="0.25">
      <c r="B48" s="77" t="s">
        <v>193</v>
      </c>
      <c r="C48" s="64"/>
      <c r="D48" s="65"/>
      <c r="E48" s="65" t="s">
        <v>14</v>
      </c>
      <c r="F48" s="102">
        <v>115.47</v>
      </c>
      <c r="G48" s="103">
        <v>0</v>
      </c>
      <c r="H48" s="103">
        <v>115.43</v>
      </c>
      <c r="I48" s="105">
        <f t="shared" si="0"/>
        <v>99.965358967697256</v>
      </c>
    </row>
    <row r="49" spans="2:9" s="42" customFormat="1" ht="45" customHeight="1" x14ac:dyDescent="0.25">
      <c r="B49" s="77" t="s">
        <v>192</v>
      </c>
      <c r="C49" s="62"/>
      <c r="D49" s="63"/>
      <c r="E49" s="63" t="s">
        <v>180</v>
      </c>
      <c r="F49" s="104"/>
      <c r="G49" s="105">
        <v>0</v>
      </c>
      <c r="H49" s="105">
        <v>115.43</v>
      </c>
      <c r="I49" s="105" t="e">
        <f t="shared" si="0"/>
        <v>#DIV/0!</v>
      </c>
    </row>
    <row r="50" spans="2:9" s="42" customFormat="1" ht="18" customHeight="1" x14ac:dyDescent="0.25">
      <c r="B50" s="185" t="s">
        <v>95</v>
      </c>
      <c r="C50" s="186"/>
      <c r="D50" s="187"/>
      <c r="E50" s="116" t="s">
        <v>96</v>
      </c>
      <c r="F50" s="102">
        <v>1120</v>
      </c>
      <c r="G50" s="105">
        <v>0</v>
      </c>
      <c r="H50" s="103">
        <f>H51+H57</f>
        <v>50.28</v>
      </c>
      <c r="I50" s="105">
        <f t="shared" si="0"/>
        <v>4.4892857142857148</v>
      </c>
    </row>
    <row r="51" spans="2:9" s="42" customFormat="1" ht="18" customHeight="1" x14ac:dyDescent="0.25">
      <c r="B51" s="178">
        <v>3</v>
      </c>
      <c r="C51" s="179"/>
      <c r="D51" s="180"/>
      <c r="E51" s="66" t="s">
        <v>3</v>
      </c>
      <c r="F51" s="102">
        <v>1120</v>
      </c>
      <c r="G51" s="103">
        <v>0</v>
      </c>
      <c r="H51" s="103">
        <f>H52+H55</f>
        <v>35.97</v>
      </c>
      <c r="I51" s="105">
        <f t="shared" si="0"/>
        <v>3.2116071428571424</v>
      </c>
    </row>
    <row r="52" spans="2:9" s="42" customFormat="1" ht="18" customHeight="1" x14ac:dyDescent="0.25">
      <c r="B52" s="193">
        <v>32</v>
      </c>
      <c r="C52" s="194"/>
      <c r="D52" s="195"/>
      <c r="E52" s="66" t="s">
        <v>12</v>
      </c>
      <c r="F52" s="102">
        <v>1120</v>
      </c>
      <c r="G52" s="103">
        <v>0</v>
      </c>
      <c r="H52" s="103">
        <f>H53+H54</f>
        <v>0</v>
      </c>
      <c r="I52" s="105">
        <f t="shared" si="0"/>
        <v>0</v>
      </c>
    </row>
    <row r="53" spans="2:9" s="42" customFormat="1" ht="18" customHeight="1" x14ac:dyDescent="0.25">
      <c r="B53" s="71">
        <v>3221</v>
      </c>
      <c r="C53" s="72"/>
      <c r="D53" s="73"/>
      <c r="E53" s="67" t="s">
        <v>114</v>
      </c>
      <c r="F53" s="104"/>
      <c r="G53" s="105">
        <v>0</v>
      </c>
      <c r="H53" s="105"/>
      <c r="I53" s="105" t="e">
        <f t="shared" si="0"/>
        <v>#DIV/0!</v>
      </c>
    </row>
    <row r="54" spans="2:9" s="42" customFormat="1" ht="18" customHeight="1" x14ac:dyDescent="0.25">
      <c r="B54" s="71">
        <v>3293</v>
      </c>
      <c r="C54" s="72"/>
      <c r="D54" s="73"/>
      <c r="E54" s="67" t="s">
        <v>131</v>
      </c>
      <c r="F54" s="104"/>
      <c r="G54" s="105">
        <v>0</v>
      </c>
      <c r="H54" s="105"/>
      <c r="I54" s="105" t="e">
        <f t="shared" si="0"/>
        <v>#DIV/0!</v>
      </c>
    </row>
    <row r="55" spans="2:9" s="42" customFormat="1" ht="18" customHeight="1" x14ac:dyDescent="0.25">
      <c r="B55" s="74">
        <v>34</v>
      </c>
      <c r="C55" s="75"/>
      <c r="D55" s="76"/>
      <c r="E55" s="66" t="s">
        <v>88</v>
      </c>
      <c r="F55" s="102"/>
      <c r="G55" s="103">
        <v>0</v>
      </c>
      <c r="H55" s="103">
        <v>35.97</v>
      </c>
      <c r="I55" s="105" t="e">
        <f t="shared" si="0"/>
        <v>#DIV/0!</v>
      </c>
    </row>
    <row r="56" spans="2:9" s="42" customFormat="1" ht="18" customHeight="1" x14ac:dyDescent="0.25">
      <c r="B56" s="71">
        <v>3431</v>
      </c>
      <c r="C56" s="72"/>
      <c r="D56" s="73"/>
      <c r="E56" s="67" t="s">
        <v>138</v>
      </c>
      <c r="F56" s="104"/>
      <c r="G56" s="105">
        <v>0</v>
      </c>
      <c r="H56" s="105">
        <v>35.97</v>
      </c>
      <c r="I56" s="105" t="e">
        <f t="shared" si="0"/>
        <v>#DIV/0!</v>
      </c>
    </row>
    <row r="57" spans="2:9" s="42" customFormat="1" ht="28.5" customHeight="1" x14ac:dyDescent="0.25">
      <c r="B57" s="178">
        <v>4</v>
      </c>
      <c r="C57" s="179"/>
      <c r="D57" s="180"/>
      <c r="E57" s="66" t="s">
        <v>5</v>
      </c>
      <c r="F57" s="102">
        <v>0</v>
      </c>
      <c r="G57" s="103">
        <v>0</v>
      </c>
      <c r="H57" s="103">
        <v>14.31</v>
      </c>
      <c r="I57" s="105" t="e">
        <f t="shared" si="0"/>
        <v>#DIV/0!</v>
      </c>
    </row>
    <row r="58" spans="2:9" s="42" customFormat="1" ht="34.5" customHeight="1" x14ac:dyDescent="0.25">
      <c r="B58" s="193">
        <v>42</v>
      </c>
      <c r="C58" s="194"/>
      <c r="D58" s="195"/>
      <c r="E58" s="66" t="s">
        <v>89</v>
      </c>
      <c r="F58" s="102">
        <v>0</v>
      </c>
      <c r="G58" s="103">
        <v>0</v>
      </c>
      <c r="H58" s="103">
        <v>14.31</v>
      </c>
      <c r="I58" s="105" t="e">
        <f t="shared" si="0"/>
        <v>#DIV/0!</v>
      </c>
    </row>
    <row r="59" spans="2:9" s="42" customFormat="1" ht="18" customHeight="1" x14ac:dyDescent="0.25">
      <c r="B59" s="71">
        <v>4241</v>
      </c>
      <c r="C59" s="72"/>
      <c r="D59" s="73"/>
      <c r="E59" s="67" t="s">
        <v>152</v>
      </c>
      <c r="F59" s="104"/>
      <c r="G59" s="105">
        <v>0</v>
      </c>
      <c r="H59" s="105">
        <v>14.31</v>
      </c>
      <c r="I59" s="105" t="e">
        <f t="shared" si="0"/>
        <v>#DIV/0!</v>
      </c>
    </row>
    <row r="60" spans="2:9" s="42" customFormat="1" ht="18" customHeight="1" x14ac:dyDescent="0.25">
      <c r="B60" s="174" t="s">
        <v>97</v>
      </c>
      <c r="C60" s="174"/>
      <c r="D60" s="174"/>
      <c r="E60" s="116" t="s">
        <v>98</v>
      </c>
      <c r="F60" s="102">
        <v>700</v>
      </c>
      <c r="G60" s="105">
        <v>0</v>
      </c>
      <c r="H60" s="103">
        <v>410</v>
      </c>
      <c r="I60" s="105">
        <f t="shared" si="0"/>
        <v>58.571428571428577</v>
      </c>
    </row>
    <row r="61" spans="2:9" s="42" customFormat="1" ht="18" customHeight="1" x14ac:dyDescent="0.25">
      <c r="B61" s="169">
        <v>3</v>
      </c>
      <c r="C61" s="169"/>
      <c r="D61" s="169"/>
      <c r="E61" s="66" t="s">
        <v>3</v>
      </c>
      <c r="F61" s="102">
        <v>700</v>
      </c>
      <c r="G61" s="103">
        <v>0</v>
      </c>
      <c r="H61" s="103">
        <v>410</v>
      </c>
      <c r="I61" s="105">
        <f t="shared" si="0"/>
        <v>58.571428571428577</v>
      </c>
    </row>
    <row r="62" spans="2:9" s="42" customFormat="1" ht="18" customHeight="1" x14ac:dyDescent="0.25">
      <c r="B62" s="173">
        <v>32</v>
      </c>
      <c r="C62" s="173"/>
      <c r="D62" s="173"/>
      <c r="E62" s="66" t="s">
        <v>12</v>
      </c>
      <c r="F62" s="102">
        <v>700</v>
      </c>
      <c r="G62" s="103">
        <v>0</v>
      </c>
      <c r="H62" s="103">
        <v>410</v>
      </c>
      <c r="I62" s="105">
        <f t="shared" si="0"/>
        <v>58.571428571428577</v>
      </c>
    </row>
    <row r="63" spans="2:9" s="42" customFormat="1" ht="18" customHeight="1" x14ac:dyDescent="0.25">
      <c r="B63" s="71">
        <v>3231</v>
      </c>
      <c r="C63" s="72"/>
      <c r="D63" s="73"/>
      <c r="E63" s="67" t="s">
        <v>114</v>
      </c>
      <c r="F63" s="104"/>
      <c r="G63" s="105">
        <v>0</v>
      </c>
      <c r="H63" s="105">
        <v>410</v>
      </c>
      <c r="I63" s="105" t="e">
        <f t="shared" si="0"/>
        <v>#DIV/0!</v>
      </c>
    </row>
    <row r="64" spans="2:9" s="42" customFormat="1" ht="18" customHeight="1" x14ac:dyDescent="0.25">
      <c r="B64" s="117" t="s">
        <v>90</v>
      </c>
      <c r="C64" s="118"/>
      <c r="D64" s="119"/>
      <c r="E64" s="120" t="s">
        <v>91</v>
      </c>
      <c r="F64" s="121">
        <v>398170</v>
      </c>
      <c r="G64" s="111">
        <v>0</v>
      </c>
      <c r="H64" s="122">
        <f>H65+H82</f>
        <v>189841.5</v>
      </c>
      <c r="I64" s="111">
        <f t="shared" si="0"/>
        <v>47.678504156516063</v>
      </c>
    </row>
    <row r="65" spans="2:9" s="42" customFormat="1" ht="18" customHeight="1" x14ac:dyDescent="0.25">
      <c r="B65" s="84">
        <v>3</v>
      </c>
      <c r="C65" s="68"/>
      <c r="D65" s="52"/>
      <c r="E65" s="88" t="s">
        <v>3</v>
      </c>
      <c r="F65" s="102">
        <v>276720</v>
      </c>
      <c r="G65" s="103">
        <v>0</v>
      </c>
      <c r="H65" s="103">
        <f>H66+H80</f>
        <v>91746.38</v>
      </c>
      <c r="I65" s="105">
        <f t="shared" si="0"/>
        <v>33.154950852847648</v>
      </c>
    </row>
    <row r="66" spans="2:9" s="42" customFormat="1" ht="18" customHeight="1" x14ac:dyDescent="0.25">
      <c r="B66" s="84">
        <v>32</v>
      </c>
      <c r="C66" s="68"/>
      <c r="D66" s="52"/>
      <c r="E66" s="88" t="s">
        <v>12</v>
      </c>
      <c r="F66" s="102">
        <v>258720</v>
      </c>
      <c r="G66" s="103">
        <v>0</v>
      </c>
      <c r="H66" s="103">
        <f>SUM(H67:H79)</f>
        <v>88089.86</v>
      </c>
      <c r="I66" s="105">
        <f t="shared" si="0"/>
        <v>34.048337971552257</v>
      </c>
    </row>
    <row r="67" spans="2:9" s="42" customFormat="1" ht="18" customHeight="1" x14ac:dyDescent="0.25">
      <c r="B67" s="94">
        <v>3211</v>
      </c>
      <c r="C67" s="69"/>
      <c r="D67" s="51"/>
      <c r="E67" s="63" t="s">
        <v>28</v>
      </c>
      <c r="F67" s="104"/>
      <c r="G67" s="105">
        <v>0</v>
      </c>
      <c r="H67" s="105">
        <v>323.8</v>
      </c>
      <c r="I67" s="105" t="e">
        <f t="shared" si="0"/>
        <v>#DIV/0!</v>
      </c>
    </row>
    <row r="68" spans="2:9" s="42" customFormat="1" ht="18" customHeight="1" x14ac:dyDescent="0.25">
      <c r="B68" s="94">
        <v>3213</v>
      </c>
      <c r="C68" s="69"/>
      <c r="D68" s="51"/>
      <c r="E68" s="63" t="s">
        <v>111</v>
      </c>
      <c r="F68" s="104"/>
      <c r="G68" s="105">
        <v>0</v>
      </c>
      <c r="H68" s="105">
        <v>26478.21</v>
      </c>
      <c r="I68" s="105" t="e">
        <f t="shared" si="0"/>
        <v>#DIV/0!</v>
      </c>
    </row>
    <row r="69" spans="2:9" s="42" customFormat="1" ht="18" customHeight="1" x14ac:dyDescent="0.25">
      <c r="B69" s="94">
        <v>3221</v>
      </c>
      <c r="C69" s="69"/>
      <c r="D69" s="51"/>
      <c r="E69" s="63" t="s">
        <v>114</v>
      </c>
      <c r="F69" s="104"/>
      <c r="G69" s="105">
        <v>0</v>
      </c>
      <c r="H69" s="105">
        <v>1310.18</v>
      </c>
      <c r="I69" s="105" t="e">
        <f t="shared" si="0"/>
        <v>#DIV/0!</v>
      </c>
    </row>
    <row r="70" spans="2:9" s="42" customFormat="1" ht="18" customHeight="1" x14ac:dyDescent="0.25">
      <c r="B70" s="94">
        <v>3222</v>
      </c>
      <c r="C70" s="69"/>
      <c r="D70" s="51"/>
      <c r="E70" s="63" t="s">
        <v>115</v>
      </c>
      <c r="F70" s="104"/>
      <c r="G70" s="105">
        <v>0</v>
      </c>
      <c r="H70" s="105"/>
      <c r="I70" s="105" t="e">
        <f t="shared" si="0"/>
        <v>#DIV/0!</v>
      </c>
    </row>
    <row r="71" spans="2:9" s="42" customFormat="1" ht="26.45" customHeight="1" x14ac:dyDescent="0.25">
      <c r="B71" s="94">
        <v>3224</v>
      </c>
      <c r="C71" s="69"/>
      <c r="D71" s="51"/>
      <c r="E71" s="63" t="s">
        <v>117</v>
      </c>
      <c r="F71" s="104"/>
      <c r="G71" s="105">
        <v>0</v>
      </c>
      <c r="H71" s="105">
        <v>156.33000000000001</v>
      </c>
      <c r="I71" s="105" t="e">
        <f t="shared" si="0"/>
        <v>#DIV/0!</v>
      </c>
    </row>
    <row r="72" spans="2:9" s="42" customFormat="1" ht="18" customHeight="1" x14ac:dyDescent="0.25">
      <c r="B72" s="94">
        <v>3225</v>
      </c>
      <c r="C72" s="69"/>
      <c r="D72" s="51"/>
      <c r="E72" s="63" t="s">
        <v>118</v>
      </c>
      <c r="F72" s="104"/>
      <c r="G72" s="105">
        <v>0</v>
      </c>
      <c r="H72" s="105">
        <v>160.30000000000001</v>
      </c>
      <c r="I72" s="105" t="e">
        <f t="shared" si="0"/>
        <v>#DIV/0!</v>
      </c>
    </row>
    <row r="73" spans="2:9" s="42" customFormat="1" ht="18" customHeight="1" x14ac:dyDescent="0.25">
      <c r="B73" s="94">
        <v>3231</v>
      </c>
      <c r="C73" s="69"/>
      <c r="D73" s="51"/>
      <c r="E73" s="63" t="s">
        <v>121</v>
      </c>
      <c r="F73" s="104"/>
      <c r="G73" s="105">
        <v>0</v>
      </c>
      <c r="H73" s="105">
        <v>1100</v>
      </c>
      <c r="I73" s="105" t="e">
        <f t="shared" si="0"/>
        <v>#DIV/0!</v>
      </c>
    </row>
    <row r="74" spans="2:9" s="42" customFormat="1" ht="18" customHeight="1" x14ac:dyDescent="0.25">
      <c r="B74" s="94">
        <v>3232</v>
      </c>
      <c r="C74" s="69"/>
      <c r="D74" s="51"/>
      <c r="E74" s="63" t="s">
        <v>122</v>
      </c>
      <c r="F74" s="104"/>
      <c r="G74" s="105">
        <v>0</v>
      </c>
      <c r="H74" s="105"/>
      <c r="I74" s="105" t="e">
        <f t="shared" ref="I74:I139" si="1">H74/F74*100</f>
        <v>#DIV/0!</v>
      </c>
    </row>
    <row r="75" spans="2:9" s="42" customFormat="1" ht="18" customHeight="1" x14ac:dyDescent="0.25">
      <c r="B75" s="94">
        <v>3233</v>
      </c>
      <c r="C75" s="69"/>
      <c r="D75" s="51"/>
      <c r="E75" s="63" t="s">
        <v>181</v>
      </c>
      <c r="F75" s="104"/>
      <c r="G75" s="105">
        <v>0</v>
      </c>
      <c r="H75" s="105">
        <v>4881.5</v>
      </c>
      <c r="I75" s="105" t="e">
        <f t="shared" si="1"/>
        <v>#DIV/0!</v>
      </c>
    </row>
    <row r="76" spans="2:9" s="42" customFormat="1" ht="18" customHeight="1" x14ac:dyDescent="0.25">
      <c r="B76" s="94">
        <v>3237</v>
      </c>
      <c r="C76" s="69"/>
      <c r="D76" s="51"/>
      <c r="E76" s="63" t="s">
        <v>126</v>
      </c>
      <c r="F76" s="104"/>
      <c r="G76" s="105">
        <v>0</v>
      </c>
      <c r="H76" s="105">
        <v>14938.5</v>
      </c>
      <c r="I76" s="105" t="e">
        <f t="shared" si="1"/>
        <v>#DIV/0!</v>
      </c>
    </row>
    <row r="77" spans="2:9" s="42" customFormat="1" ht="18" customHeight="1" x14ac:dyDescent="0.25">
      <c r="B77" s="94">
        <v>3239</v>
      </c>
      <c r="C77" s="69"/>
      <c r="D77" s="51"/>
      <c r="E77" s="63" t="s">
        <v>128</v>
      </c>
      <c r="F77" s="104"/>
      <c r="G77" s="105">
        <v>0</v>
      </c>
      <c r="H77" s="105">
        <v>38432</v>
      </c>
      <c r="I77" s="105" t="e">
        <f t="shared" si="1"/>
        <v>#DIV/0!</v>
      </c>
    </row>
    <row r="78" spans="2:9" s="42" customFormat="1" ht="18" customHeight="1" x14ac:dyDescent="0.25">
      <c r="B78" s="94">
        <v>3293</v>
      </c>
      <c r="C78" s="69"/>
      <c r="D78" s="51"/>
      <c r="E78" s="63" t="s">
        <v>131</v>
      </c>
      <c r="F78" s="104"/>
      <c r="G78" s="105">
        <v>0</v>
      </c>
      <c r="H78" s="105">
        <v>309.04000000000002</v>
      </c>
      <c r="I78" s="105" t="e">
        <f t="shared" si="1"/>
        <v>#DIV/0!</v>
      </c>
    </row>
    <row r="79" spans="2:9" s="42" customFormat="1" ht="18" customHeight="1" x14ac:dyDescent="0.25">
      <c r="B79" s="94">
        <v>3299</v>
      </c>
      <c r="C79" s="69"/>
      <c r="D79" s="51"/>
      <c r="E79" s="63" t="s">
        <v>129</v>
      </c>
      <c r="F79" s="104"/>
      <c r="G79" s="105"/>
      <c r="H79" s="105"/>
      <c r="I79" s="105" t="e">
        <f t="shared" si="1"/>
        <v>#DIV/0!</v>
      </c>
    </row>
    <row r="80" spans="2:9" s="42" customFormat="1" ht="18" customHeight="1" x14ac:dyDescent="0.25">
      <c r="B80" s="84">
        <v>38</v>
      </c>
      <c r="C80" s="68"/>
      <c r="D80" s="52"/>
      <c r="E80" s="88" t="s">
        <v>142</v>
      </c>
      <c r="F80" s="102">
        <v>18000</v>
      </c>
      <c r="G80" s="103">
        <v>0</v>
      </c>
      <c r="H80" s="103">
        <v>3656.52</v>
      </c>
      <c r="I80" s="105">
        <f t="shared" si="1"/>
        <v>20.314</v>
      </c>
    </row>
    <row r="81" spans="2:9" s="42" customFormat="1" ht="18" customHeight="1" x14ac:dyDescent="0.25">
      <c r="B81" s="94">
        <v>3813</v>
      </c>
      <c r="C81" s="69"/>
      <c r="D81" s="51"/>
      <c r="E81" s="63" t="s">
        <v>145</v>
      </c>
      <c r="F81" s="104"/>
      <c r="G81" s="105">
        <v>0</v>
      </c>
      <c r="H81" s="105">
        <v>3656.52</v>
      </c>
      <c r="I81" s="105" t="e">
        <f t="shared" si="1"/>
        <v>#DIV/0!</v>
      </c>
    </row>
    <row r="82" spans="2:9" s="42" customFormat="1" ht="25.5" customHeight="1" x14ac:dyDescent="0.25">
      <c r="B82" s="84">
        <v>4</v>
      </c>
      <c r="C82" s="68"/>
      <c r="D82" s="52"/>
      <c r="E82" s="88" t="s">
        <v>5</v>
      </c>
      <c r="F82" s="102">
        <v>121450</v>
      </c>
      <c r="G82" s="103">
        <v>0</v>
      </c>
      <c r="H82" s="103">
        <f>H83+H86</f>
        <v>98095.12</v>
      </c>
      <c r="I82" s="105">
        <f t="shared" si="1"/>
        <v>80.769962947715101</v>
      </c>
    </row>
    <row r="83" spans="2:9" ht="25.5" x14ac:dyDescent="0.25">
      <c r="B83" s="181">
        <v>42</v>
      </c>
      <c r="C83" s="182"/>
      <c r="D83" s="183"/>
      <c r="E83" s="114" t="s">
        <v>89</v>
      </c>
      <c r="F83" s="110">
        <v>119450</v>
      </c>
      <c r="G83" s="103">
        <v>0</v>
      </c>
      <c r="H83" s="110">
        <f>H84+H85</f>
        <v>98095.12</v>
      </c>
      <c r="I83" s="105">
        <f t="shared" si="1"/>
        <v>82.12232733361239</v>
      </c>
    </row>
    <row r="84" spans="2:9" x14ac:dyDescent="0.25">
      <c r="B84" s="94">
        <v>4221</v>
      </c>
      <c r="C84" s="95"/>
      <c r="D84" s="96"/>
      <c r="E84" s="67" t="s">
        <v>147</v>
      </c>
      <c r="F84" s="109"/>
      <c r="G84" s="105">
        <v>0</v>
      </c>
      <c r="H84" s="109">
        <v>41100.06</v>
      </c>
      <c r="I84" s="105" t="e">
        <f t="shared" si="1"/>
        <v>#DIV/0!</v>
      </c>
    </row>
    <row r="85" spans="2:9" ht="25.5" x14ac:dyDescent="0.25">
      <c r="B85" s="94">
        <v>4227</v>
      </c>
      <c r="C85" s="95"/>
      <c r="D85" s="96"/>
      <c r="E85" s="67" t="s">
        <v>150</v>
      </c>
      <c r="F85" s="109"/>
      <c r="G85" s="105">
        <v>0</v>
      </c>
      <c r="H85" s="109">
        <v>56995.06</v>
      </c>
      <c r="I85" s="105" t="e">
        <f t="shared" si="1"/>
        <v>#DIV/0!</v>
      </c>
    </row>
    <row r="86" spans="2:9" ht="27.75" customHeight="1" x14ac:dyDescent="0.25">
      <c r="B86" s="181">
        <v>45</v>
      </c>
      <c r="C86" s="182"/>
      <c r="D86" s="183"/>
      <c r="E86" s="114" t="s">
        <v>153</v>
      </c>
      <c r="F86" s="110">
        <v>2000</v>
      </c>
      <c r="G86" s="103">
        <v>0</v>
      </c>
      <c r="H86" s="110">
        <v>0</v>
      </c>
      <c r="I86" s="105">
        <f t="shared" si="1"/>
        <v>0</v>
      </c>
    </row>
    <row r="87" spans="2:9" x14ac:dyDescent="0.25">
      <c r="B87" s="94">
        <v>4521</v>
      </c>
      <c r="C87" s="95"/>
      <c r="D87" s="96"/>
      <c r="E87" s="67" t="s">
        <v>182</v>
      </c>
      <c r="F87" s="109"/>
      <c r="G87" s="105">
        <v>0</v>
      </c>
      <c r="H87" s="109">
        <v>0</v>
      </c>
      <c r="I87" s="105" t="e">
        <f t="shared" si="1"/>
        <v>#DIV/0!</v>
      </c>
    </row>
    <row r="88" spans="2:9" ht="22.5" customHeight="1" x14ac:dyDescent="0.25">
      <c r="B88" s="174" t="s">
        <v>92</v>
      </c>
      <c r="C88" s="174"/>
      <c r="D88" s="174"/>
      <c r="E88" s="116" t="s">
        <v>93</v>
      </c>
      <c r="F88" s="110">
        <v>1053757</v>
      </c>
      <c r="G88" s="105">
        <v>0</v>
      </c>
      <c r="H88" s="110">
        <f>H89+H109</f>
        <v>1054422.4300000002</v>
      </c>
      <c r="I88" s="105">
        <f t="shared" si="1"/>
        <v>100.06314833495769</v>
      </c>
    </row>
    <row r="89" spans="2:9" x14ac:dyDescent="0.25">
      <c r="B89" s="169">
        <v>3</v>
      </c>
      <c r="C89" s="169"/>
      <c r="D89" s="169"/>
      <c r="E89" s="66" t="s">
        <v>3</v>
      </c>
      <c r="F89" s="110">
        <v>1048757</v>
      </c>
      <c r="G89" s="103">
        <v>0</v>
      </c>
      <c r="H89" s="110">
        <f>H90+H97+H102+H104+H107</f>
        <v>1049558.1700000002</v>
      </c>
      <c r="I89" s="105">
        <f t="shared" si="1"/>
        <v>100.07639233874006</v>
      </c>
    </row>
    <row r="90" spans="2:9" x14ac:dyDescent="0.25">
      <c r="B90" s="173">
        <v>31</v>
      </c>
      <c r="C90" s="173"/>
      <c r="D90" s="173"/>
      <c r="E90" s="66" t="s">
        <v>4</v>
      </c>
      <c r="F90" s="110">
        <v>956520</v>
      </c>
      <c r="G90" s="103">
        <v>0</v>
      </c>
      <c r="H90" s="110">
        <f>SUM(H91:H96)</f>
        <v>954030.1100000001</v>
      </c>
      <c r="I90" s="105">
        <f t="shared" si="1"/>
        <v>99.739692844896084</v>
      </c>
    </row>
    <row r="91" spans="2:9" x14ac:dyDescent="0.25">
      <c r="B91" s="175">
        <v>3111</v>
      </c>
      <c r="C91" s="176"/>
      <c r="D91" s="177"/>
      <c r="E91" s="67" t="s">
        <v>26</v>
      </c>
      <c r="F91" s="109"/>
      <c r="G91" s="105">
        <v>0</v>
      </c>
      <c r="H91" s="109">
        <v>744249.85</v>
      </c>
      <c r="I91" s="105" t="e">
        <f t="shared" si="1"/>
        <v>#DIV/0!</v>
      </c>
    </row>
    <row r="92" spans="2:9" x14ac:dyDescent="0.25">
      <c r="B92" s="77">
        <v>3113</v>
      </c>
      <c r="C92" s="78"/>
      <c r="D92" s="79"/>
      <c r="E92" s="67" t="s">
        <v>111</v>
      </c>
      <c r="F92" s="109"/>
      <c r="G92" s="105">
        <v>0</v>
      </c>
      <c r="H92" s="109">
        <v>11623.98</v>
      </c>
      <c r="I92" s="105" t="e">
        <f t="shared" si="1"/>
        <v>#DIV/0!</v>
      </c>
    </row>
    <row r="93" spans="2:9" x14ac:dyDescent="0.25">
      <c r="B93" s="77">
        <v>3114</v>
      </c>
      <c r="C93" s="78"/>
      <c r="D93" s="79"/>
      <c r="E93" s="67" t="s">
        <v>105</v>
      </c>
      <c r="F93" s="109"/>
      <c r="G93" s="105">
        <v>0</v>
      </c>
      <c r="H93" s="109">
        <v>23379.040000000001</v>
      </c>
      <c r="I93" s="105" t="e">
        <f t="shared" si="1"/>
        <v>#DIV/0!</v>
      </c>
    </row>
    <row r="94" spans="2:9" x14ac:dyDescent="0.25">
      <c r="B94" s="77">
        <v>3121</v>
      </c>
      <c r="C94" s="78"/>
      <c r="D94" s="79"/>
      <c r="E94" s="67" t="s">
        <v>106</v>
      </c>
      <c r="F94" s="109"/>
      <c r="G94" s="105">
        <v>0</v>
      </c>
      <c r="H94" s="109">
        <v>50411.77</v>
      </c>
      <c r="I94" s="105" t="e">
        <f t="shared" si="1"/>
        <v>#DIV/0!</v>
      </c>
    </row>
    <row r="95" spans="2:9" ht="25.5" x14ac:dyDescent="0.25">
      <c r="B95" s="77">
        <v>3132</v>
      </c>
      <c r="C95" s="78"/>
      <c r="D95" s="79"/>
      <c r="E95" s="67" t="s">
        <v>108</v>
      </c>
      <c r="F95" s="109"/>
      <c r="G95" s="105">
        <v>0</v>
      </c>
      <c r="H95" s="109">
        <v>124353.91</v>
      </c>
      <c r="I95" s="105" t="e">
        <f t="shared" si="1"/>
        <v>#DIV/0!</v>
      </c>
    </row>
    <row r="96" spans="2:9" ht="24.75" customHeight="1" x14ac:dyDescent="0.25">
      <c r="B96" s="77">
        <v>3133</v>
      </c>
      <c r="C96" s="78"/>
      <c r="D96" s="79"/>
      <c r="E96" s="67" t="s">
        <v>109</v>
      </c>
      <c r="F96" s="109"/>
      <c r="G96" s="105">
        <v>0</v>
      </c>
      <c r="H96" s="109">
        <v>11.56</v>
      </c>
      <c r="I96" s="105" t="e">
        <f t="shared" si="1"/>
        <v>#DIV/0!</v>
      </c>
    </row>
    <row r="97" spans="2:9" x14ac:dyDescent="0.25">
      <c r="B97" s="173">
        <v>32</v>
      </c>
      <c r="C97" s="173"/>
      <c r="D97" s="173"/>
      <c r="E97" s="66" t="s">
        <v>12</v>
      </c>
      <c r="F97" s="110">
        <v>84225</v>
      </c>
      <c r="G97" s="103">
        <v>0</v>
      </c>
      <c r="H97" s="110">
        <f>SUM(H98:H101)</f>
        <v>87667.329999999987</v>
      </c>
      <c r="I97" s="105">
        <f t="shared" si="1"/>
        <v>104.08706441080437</v>
      </c>
    </row>
    <row r="98" spans="2:9" ht="24.75" customHeight="1" x14ac:dyDescent="0.25">
      <c r="B98" s="77">
        <v>3212</v>
      </c>
      <c r="C98" s="72"/>
      <c r="D98" s="73"/>
      <c r="E98" s="67" t="s">
        <v>110</v>
      </c>
      <c r="F98" s="109"/>
      <c r="G98" s="105">
        <v>0</v>
      </c>
      <c r="H98" s="109">
        <v>44708.59</v>
      </c>
      <c r="I98" s="105" t="e">
        <f t="shared" si="1"/>
        <v>#DIV/0!</v>
      </c>
    </row>
    <row r="99" spans="2:9" x14ac:dyDescent="0.25">
      <c r="B99" s="77">
        <v>3222</v>
      </c>
      <c r="C99" s="72"/>
      <c r="D99" s="73"/>
      <c r="E99" s="67" t="s">
        <v>115</v>
      </c>
      <c r="F99" s="109"/>
      <c r="G99" s="105">
        <v>0</v>
      </c>
      <c r="H99" s="109">
        <v>40734.39</v>
      </c>
      <c r="I99" s="105" t="e">
        <f t="shared" si="1"/>
        <v>#DIV/0!</v>
      </c>
    </row>
    <row r="100" spans="2:9" x14ac:dyDescent="0.25">
      <c r="B100" s="77">
        <v>3295</v>
      </c>
      <c r="C100" s="72"/>
      <c r="D100" s="73"/>
      <c r="E100" s="67" t="s">
        <v>133</v>
      </c>
      <c r="F100" s="109"/>
      <c r="G100" s="105">
        <v>0</v>
      </c>
      <c r="H100" s="109">
        <v>1664.43</v>
      </c>
      <c r="I100" s="105" t="e">
        <f t="shared" si="1"/>
        <v>#DIV/0!</v>
      </c>
    </row>
    <row r="101" spans="2:9" x14ac:dyDescent="0.25">
      <c r="B101" s="77">
        <v>3296</v>
      </c>
      <c r="C101" s="72"/>
      <c r="D101" s="73"/>
      <c r="E101" s="67" t="s">
        <v>134</v>
      </c>
      <c r="F101" s="109"/>
      <c r="G101" s="105">
        <v>0</v>
      </c>
      <c r="H101" s="109">
        <v>559.91999999999996</v>
      </c>
      <c r="I101" s="105" t="e">
        <f t="shared" si="1"/>
        <v>#DIV/0!</v>
      </c>
    </row>
    <row r="102" spans="2:9" x14ac:dyDescent="0.25">
      <c r="B102" s="178">
        <v>34</v>
      </c>
      <c r="C102" s="179"/>
      <c r="D102" s="180"/>
      <c r="E102" s="66" t="s">
        <v>88</v>
      </c>
      <c r="F102" s="110">
        <v>332</v>
      </c>
      <c r="G102" s="103">
        <v>0</v>
      </c>
      <c r="H102" s="110">
        <v>304.64</v>
      </c>
      <c r="I102" s="105">
        <f t="shared" si="1"/>
        <v>91.759036144578303</v>
      </c>
    </row>
    <row r="103" spans="2:9" x14ac:dyDescent="0.25">
      <c r="B103" s="77">
        <v>3433</v>
      </c>
      <c r="C103" s="78"/>
      <c r="D103" s="79"/>
      <c r="E103" s="67" t="s">
        <v>139</v>
      </c>
      <c r="F103" s="109"/>
      <c r="G103" s="105">
        <v>0</v>
      </c>
      <c r="H103" s="109">
        <v>304.64</v>
      </c>
      <c r="I103" s="105" t="e">
        <f t="shared" si="1"/>
        <v>#DIV/0!</v>
      </c>
    </row>
    <row r="104" spans="2:9" ht="25.5" x14ac:dyDescent="0.25">
      <c r="B104" s="178">
        <v>37</v>
      </c>
      <c r="C104" s="179"/>
      <c r="D104" s="180"/>
      <c r="E104" s="66" t="s">
        <v>94</v>
      </c>
      <c r="F104" s="110">
        <v>7200</v>
      </c>
      <c r="G104" s="103">
        <v>0</v>
      </c>
      <c r="H104" s="110">
        <v>7078.48</v>
      </c>
      <c r="I104" s="105">
        <f t="shared" si="1"/>
        <v>98.312222222222218</v>
      </c>
    </row>
    <row r="105" spans="2:9" x14ac:dyDescent="0.25">
      <c r="B105" s="77">
        <v>3721</v>
      </c>
      <c r="C105" s="78"/>
      <c r="D105" s="79"/>
      <c r="E105" s="67" t="s">
        <v>183</v>
      </c>
      <c r="F105" s="109"/>
      <c r="G105" s="105">
        <v>0</v>
      </c>
      <c r="H105" s="109">
        <v>7078.48</v>
      </c>
      <c r="I105" s="105" t="e">
        <f t="shared" si="1"/>
        <v>#DIV/0!</v>
      </c>
    </row>
    <row r="106" spans="2:9" x14ac:dyDescent="0.25">
      <c r="B106" s="77">
        <v>3722</v>
      </c>
      <c r="C106" s="78"/>
      <c r="D106" s="79"/>
      <c r="E106" s="67" t="s">
        <v>141</v>
      </c>
      <c r="F106" s="109"/>
      <c r="G106" s="105">
        <v>0</v>
      </c>
      <c r="H106" s="109">
        <v>342.56</v>
      </c>
      <c r="I106" s="105" t="e">
        <f t="shared" si="1"/>
        <v>#DIV/0!</v>
      </c>
    </row>
    <row r="107" spans="2:9" x14ac:dyDescent="0.25">
      <c r="B107" s="86">
        <v>38</v>
      </c>
      <c r="C107" s="87"/>
      <c r="D107" s="88"/>
      <c r="E107" s="88" t="s">
        <v>142</v>
      </c>
      <c r="F107" s="102"/>
      <c r="G107" s="103">
        <v>0</v>
      </c>
      <c r="H107" s="103">
        <v>477.61</v>
      </c>
      <c r="I107" s="105" t="e">
        <f t="shared" si="1"/>
        <v>#DIV/0!</v>
      </c>
    </row>
    <row r="108" spans="2:9" x14ac:dyDescent="0.25">
      <c r="B108" s="85">
        <v>3812</v>
      </c>
      <c r="C108" s="62"/>
      <c r="D108" s="63"/>
      <c r="E108" s="63" t="s">
        <v>144</v>
      </c>
      <c r="F108" s="104"/>
      <c r="G108" s="105">
        <v>0</v>
      </c>
      <c r="H108" s="105">
        <v>477.61</v>
      </c>
      <c r="I108" s="105" t="e">
        <f t="shared" si="1"/>
        <v>#DIV/0!</v>
      </c>
    </row>
    <row r="109" spans="2:9" ht="25.5" x14ac:dyDescent="0.25">
      <c r="B109" s="169">
        <v>4</v>
      </c>
      <c r="C109" s="169"/>
      <c r="D109" s="169"/>
      <c r="E109" s="66" t="s">
        <v>5</v>
      </c>
      <c r="F109" s="110">
        <v>5000</v>
      </c>
      <c r="G109" s="103">
        <v>0</v>
      </c>
      <c r="H109" s="110">
        <v>4864.26</v>
      </c>
      <c r="I109" s="105">
        <f t="shared" si="1"/>
        <v>97.285200000000003</v>
      </c>
    </row>
    <row r="110" spans="2:9" ht="25.5" x14ac:dyDescent="0.25">
      <c r="B110" s="173">
        <v>42</v>
      </c>
      <c r="C110" s="173"/>
      <c r="D110" s="173"/>
      <c r="E110" s="66" t="s">
        <v>89</v>
      </c>
      <c r="F110" s="110">
        <v>5000</v>
      </c>
      <c r="G110" s="103">
        <v>0</v>
      </c>
      <c r="H110" s="110">
        <v>4864.26</v>
      </c>
      <c r="I110" s="105">
        <f t="shared" si="1"/>
        <v>97.285200000000003</v>
      </c>
    </row>
    <row r="111" spans="2:9" x14ac:dyDescent="0.25">
      <c r="B111" s="175">
        <v>4241</v>
      </c>
      <c r="C111" s="176"/>
      <c r="D111" s="177"/>
      <c r="E111" s="67" t="s">
        <v>152</v>
      </c>
      <c r="F111" s="109"/>
      <c r="G111" s="105">
        <v>0</v>
      </c>
      <c r="H111" s="109">
        <v>4864.26</v>
      </c>
      <c r="I111" s="105" t="e">
        <f t="shared" si="1"/>
        <v>#DIV/0!</v>
      </c>
    </row>
    <row r="112" spans="2:9" ht="26.25" customHeight="1" x14ac:dyDescent="0.25">
      <c r="B112" s="174" t="s">
        <v>99</v>
      </c>
      <c r="C112" s="174"/>
      <c r="D112" s="174"/>
      <c r="E112" s="116" t="s">
        <v>100</v>
      </c>
      <c r="F112" s="110">
        <v>2265</v>
      </c>
      <c r="G112" s="105">
        <v>0</v>
      </c>
      <c r="H112" s="110">
        <f>H113+H118</f>
        <v>2946.55</v>
      </c>
      <c r="I112" s="105">
        <f t="shared" si="1"/>
        <v>130.09050772626932</v>
      </c>
    </row>
    <row r="113" spans="2:9" x14ac:dyDescent="0.25">
      <c r="B113" s="169">
        <v>3</v>
      </c>
      <c r="C113" s="169"/>
      <c r="D113" s="169"/>
      <c r="E113" s="66" t="s">
        <v>3</v>
      </c>
      <c r="F113" s="110">
        <v>215</v>
      </c>
      <c r="G113" s="103">
        <v>0</v>
      </c>
      <c r="H113" s="110">
        <v>278.76</v>
      </c>
      <c r="I113" s="105">
        <f t="shared" si="1"/>
        <v>129.65581395348838</v>
      </c>
    </row>
    <row r="114" spans="2:9" x14ac:dyDescent="0.25">
      <c r="B114" s="173">
        <v>32</v>
      </c>
      <c r="C114" s="173"/>
      <c r="D114" s="173"/>
      <c r="E114" s="66" t="s">
        <v>12</v>
      </c>
      <c r="F114" s="110">
        <v>215</v>
      </c>
      <c r="G114" s="103">
        <v>0</v>
      </c>
      <c r="H114" s="110">
        <f>H115+H116+H117</f>
        <v>278.76</v>
      </c>
      <c r="I114" s="105">
        <f t="shared" si="1"/>
        <v>129.65581395348838</v>
      </c>
    </row>
    <row r="115" spans="2:9" x14ac:dyDescent="0.25">
      <c r="B115" s="175">
        <v>3211</v>
      </c>
      <c r="C115" s="176"/>
      <c r="D115" s="177"/>
      <c r="E115" s="67" t="s">
        <v>28</v>
      </c>
      <c r="F115" s="109"/>
      <c r="G115" s="105">
        <v>0</v>
      </c>
      <c r="H115" s="109">
        <v>212.4</v>
      </c>
      <c r="I115" s="105" t="e">
        <f t="shared" si="1"/>
        <v>#DIV/0!</v>
      </c>
    </row>
    <row r="116" spans="2:9" x14ac:dyDescent="0.25">
      <c r="B116" s="175">
        <v>3221</v>
      </c>
      <c r="C116" s="176"/>
      <c r="D116" s="177"/>
      <c r="E116" s="67" t="s">
        <v>114</v>
      </c>
      <c r="F116" s="109"/>
      <c r="G116" s="105">
        <v>0</v>
      </c>
      <c r="H116" s="109">
        <v>1.46</v>
      </c>
      <c r="I116" s="105" t="e">
        <f t="shared" si="1"/>
        <v>#DIV/0!</v>
      </c>
    </row>
    <row r="117" spans="2:9" x14ac:dyDescent="0.25">
      <c r="B117" s="77">
        <v>3227</v>
      </c>
      <c r="C117" s="78"/>
      <c r="D117" s="79"/>
      <c r="E117" s="67" t="s">
        <v>119</v>
      </c>
      <c r="F117" s="109"/>
      <c r="G117" s="105">
        <v>0</v>
      </c>
      <c r="H117" s="109">
        <v>64.900000000000006</v>
      </c>
      <c r="I117" s="105" t="e">
        <f t="shared" si="1"/>
        <v>#DIV/0!</v>
      </c>
    </row>
    <row r="118" spans="2:9" ht="25.5" x14ac:dyDescent="0.25">
      <c r="B118" s="169">
        <v>4</v>
      </c>
      <c r="C118" s="169"/>
      <c r="D118" s="169"/>
      <c r="E118" s="66" t="s">
        <v>5</v>
      </c>
      <c r="F118" s="110">
        <v>2050</v>
      </c>
      <c r="G118" s="103">
        <v>0</v>
      </c>
      <c r="H118" s="110">
        <v>2667.79</v>
      </c>
      <c r="I118" s="105">
        <f t="shared" si="1"/>
        <v>130.13609756097563</v>
      </c>
    </row>
    <row r="119" spans="2:9" ht="25.5" x14ac:dyDescent="0.25">
      <c r="B119" s="173">
        <v>42</v>
      </c>
      <c r="C119" s="173"/>
      <c r="D119" s="173"/>
      <c r="E119" s="66" t="s">
        <v>89</v>
      </c>
      <c r="F119" s="110">
        <v>2050</v>
      </c>
      <c r="G119" s="103">
        <v>0</v>
      </c>
      <c r="H119" s="110">
        <f>H120+H121+H122</f>
        <v>2667.79</v>
      </c>
      <c r="I119" s="105">
        <f t="shared" si="1"/>
        <v>130.13609756097563</v>
      </c>
    </row>
    <row r="120" spans="2:9" x14ac:dyDescent="0.25">
      <c r="B120" s="71">
        <v>4221</v>
      </c>
      <c r="C120" s="72"/>
      <c r="D120" s="73"/>
      <c r="E120" s="67" t="s">
        <v>147</v>
      </c>
      <c r="F120" s="109"/>
      <c r="G120" s="105">
        <v>0</v>
      </c>
      <c r="H120" s="109">
        <v>1092.98</v>
      </c>
      <c r="I120" s="105" t="e">
        <f t="shared" si="1"/>
        <v>#DIV/0!</v>
      </c>
    </row>
    <row r="121" spans="2:9" ht="25.5" x14ac:dyDescent="0.25">
      <c r="B121" s="71">
        <v>4227</v>
      </c>
      <c r="C121" s="72"/>
      <c r="D121" s="73"/>
      <c r="E121" s="67" t="s">
        <v>150</v>
      </c>
      <c r="F121" s="109"/>
      <c r="G121" s="105">
        <v>0</v>
      </c>
      <c r="H121" s="109">
        <v>641.88</v>
      </c>
      <c r="I121" s="105" t="e">
        <f t="shared" si="1"/>
        <v>#DIV/0!</v>
      </c>
    </row>
    <row r="122" spans="2:9" x14ac:dyDescent="0.25">
      <c r="B122" s="71">
        <v>4241</v>
      </c>
      <c r="C122" s="72"/>
      <c r="D122" s="73"/>
      <c r="E122" s="67" t="s">
        <v>152</v>
      </c>
      <c r="F122" s="109"/>
      <c r="G122" s="105">
        <v>0</v>
      </c>
      <c r="H122" s="109">
        <v>932.93</v>
      </c>
      <c r="I122" s="105" t="e">
        <f t="shared" si="1"/>
        <v>#DIV/0!</v>
      </c>
    </row>
    <row r="123" spans="2:9" ht="45.6" customHeight="1" x14ac:dyDescent="0.25">
      <c r="B123" s="170" t="s">
        <v>101</v>
      </c>
      <c r="C123" s="171"/>
      <c r="D123" s="172"/>
      <c r="E123" s="66" t="s">
        <v>81</v>
      </c>
      <c r="F123" s="110">
        <v>30127</v>
      </c>
      <c r="G123" s="105">
        <v>0</v>
      </c>
      <c r="H123" s="110">
        <v>31330.66</v>
      </c>
      <c r="I123" s="105">
        <f t="shared" si="1"/>
        <v>103.99528661997543</v>
      </c>
    </row>
    <row r="124" spans="2:9" x14ac:dyDescent="0.25">
      <c r="B124" s="178">
        <v>3</v>
      </c>
      <c r="C124" s="179"/>
      <c r="D124" s="180"/>
      <c r="E124" s="66" t="s">
        <v>3</v>
      </c>
      <c r="F124" s="110">
        <v>30127</v>
      </c>
      <c r="G124" s="103">
        <v>0</v>
      </c>
      <c r="H124" s="110">
        <v>31330.66</v>
      </c>
      <c r="I124" s="105">
        <f t="shared" si="1"/>
        <v>103.99528661997543</v>
      </c>
    </row>
    <row r="125" spans="2:9" x14ac:dyDescent="0.25">
      <c r="B125" s="70">
        <v>32</v>
      </c>
      <c r="C125" s="80"/>
      <c r="D125" s="81"/>
      <c r="E125" s="66" t="s">
        <v>12</v>
      </c>
      <c r="F125" s="110">
        <v>30127</v>
      </c>
      <c r="G125" s="103">
        <v>0</v>
      </c>
      <c r="H125" s="110">
        <v>31330.66</v>
      </c>
      <c r="I125" s="105">
        <f t="shared" si="1"/>
        <v>103.99528661997543</v>
      </c>
    </row>
    <row r="126" spans="2:9" x14ac:dyDescent="0.25">
      <c r="B126" s="77">
        <v>3232</v>
      </c>
      <c r="C126" s="78"/>
      <c r="D126" s="79"/>
      <c r="E126" s="67" t="s">
        <v>122</v>
      </c>
      <c r="F126" s="109"/>
      <c r="G126" s="105">
        <v>0</v>
      </c>
      <c r="H126" s="109">
        <v>31330.66</v>
      </c>
      <c r="I126" s="105" t="e">
        <f t="shared" si="1"/>
        <v>#DIV/0!</v>
      </c>
    </row>
    <row r="127" spans="2:9" ht="38.25" customHeight="1" x14ac:dyDescent="0.25">
      <c r="B127" s="170" t="s">
        <v>102</v>
      </c>
      <c r="C127" s="171"/>
      <c r="D127" s="172"/>
      <c r="E127" s="66" t="s">
        <v>76</v>
      </c>
      <c r="F127" s="110">
        <v>110000</v>
      </c>
      <c r="G127" s="103">
        <v>0</v>
      </c>
      <c r="H127" s="110">
        <f>H128+H142</f>
        <v>110000.00000000001</v>
      </c>
      <c r="I127" s="105">
        <f t="shared" si="1"/>
        <v>100.00000000000003</v>
      </c>
    </row>
    <row r="128" spans="2:9" x14ac:dyDescent="0.25">
      <c r="B128" s="70">
        <v>3</v>
      </c>
      <c r="C128" s="64"/>
      <c r="D128" s="65"/>
      <c r="E128" s="66" t="s">
        <v>3</v>
      </c>
      <c r="F128" s="110">
        <v>110000</v>
      </c>
      <c r="G128" s="103">
        <v>0</v>
      </c>
      <c r="H128" s="110">
        <f>H129+H140</f>
        <v>108983.50000000001</v>
      </c>
      <c r="I128" s="105">
        <f t="shared" si="1"/>
        <v>99.075909090909107</v>
      </c>
    </row>
    <row r="129" spans="2:9" x14ac:dyDescent="0.25">
      <c r="B129" s="70">
        <v>32</v>
      </c>
      <c r="C129" s="64"/>
      <c r="D129" s="65"/>
      <c r="E129" s="66" t="s">
        <v>12</v>
      </c>
      <c r="F129" s="110">
        <v>110000</v>
      </c>
      <c r="G129" s="103">
        <v>0</v>
      </c>
      <c r="H129" s="110">
        <f>SUM(H130:H139)</f>
        <v>96883.400000000009</v>
      </c>
      <c r="I129" s="105">
        <f t="shared" si="1"/>
        <v>88.075818181818192</v>
      </c>
    </row>
    <row r="130" spans="2:9" ht="27.75" customHeight="1" x14ac:dyDescent="0.25">
      <c r="B130" s="77" t="s">
        <v>186</v>
      </c>
      <c r="C130" s="64"/>
      <c r="D130" s="65"/>
      <c r="E130" s="67" t="s">
        <v>114</v>
      </c>
      <c r="F130" s="110"/>
      <c r="G130" s="105">
        <v>0</v>
      </c>
      <c r="H130" s="109">
        <v>509.57</v>
      </c>
      <c r="I130" s="105" t="e">
        <f t="shared" si="1"/>
        <v>#DIV/0!</v>
      </c>
    </row>
    <row r="131" spans="2:9" x14ac:dyDescent="0.25">
      <c r="B131" s="77" t="s">
        <v>187</v>
      </c>
      <c r="C131" s="64"/>
      <c r="D131" s="65"/>
      <c r="E131" s="67" t="s">
        <v>115</v>
      </c>
      <c r="F131" s="110"/>
      <c r="G131" s="105">
        <v>0</v>
      </c>
      <c r="H131" s="109">
        <v>152.97</v>
      </c>
      <c r="I131" s="105" t="e">
        <f t="shared" si="1"/>
        <v>#DIV/0!</v>
      </c>
    </row>
    <row r="132" spans="2:9" ht="26.25" customHeight="1" x14ac:dyDescent="0.25">
      <c r="B132" s="77" t="s">
        <v>190</v>
      </c>
      <c r="C132" s="64"/>
      <c r="D132" s="65"/>
      <c r="E132" s="67" t="s">
        <v>117</v>
      </c>
      <c r="F132" s="110"/>
      <c r="G132" s="105">
        <v>0</v>
      </c>
      <c r="H132" s="109">
        <v>37.89</v>
      </c>
      <c r="I132" s="105" t="e">
        <f t="shared" si="1"/>
        <v>#DIV/0!</v>
      </c>
    </row>
    <row r="133" spans="2:9" x14ac:dyDescent="0.25">
      <c r="B133" s="77" t="s">
        <v>189</v>
      </c>
      <c r="C133" s="64"/>
      <c r="D133" s="65"/>
      <c r="E133" s="67" t="s">
        <v>118</v>
      </c>
      <c r="F133" s="110"/>
      <c r="G133" s="105">
        <v>0</v>
      </c>
      <c r="H133" s="109">
        <v>95.2</v>
      </c>
      <c r="I133" s="105" t="e">
        <f t="shared" si="1"/>
        <v>#DIV/0!</v>
      </c>
    </row>
    <row r="134" spans="2:9" ht="22.5" customHeight="1" x14ac:dyDescent="0.25">
      <c r="B134" s="77" t="s">
        <v>185</v>
      </c>
      <c r="C134" s="64"/>
      <c r="D134" s="65"/>
      <c r="E134" s="67" t="s">
        <v>122</v>
      </c>
      <c r="F134" s="110"/>
      <c r="G134" s="105">
        <v>0</v>
      </c>
      <c r="H134" s="109">
        <v>1025.8699999999999</v>
      </c>
      <c r="I134" s="105" t="e">
        <f t="shared" si="1"/>
        <v>#DIV/0!</v>
      </c>
    </row>
    <row r="135" spans="2:9" x14ac:dyDescent="0.25">
      <c r="B135" s="77" t="s">
        <v>188</v>
      </c>
      <c r="C135" s="64"/>
      <c r="D135" s="65"/>
      <c r="E135" s="67" t="s">
        <v>181</v>
      </c>
      <c r="F135" s="110"/>
      <c r="G135" s="105">
        <v>0</v>
      </c>
      <c r="H135" s="109">
        <v>1680</v>
      </c>
      <c r="I135" s="105" t="e">
        <f t="shared" si="1"/>
        <v>#DIV/0!</v>
      </c>
    </row>
    <row r="136" spans="2:9" x14ac:dyDescent="0.25">
      <c r="B136" s="166">
        <v>3237</v>
      </c>
      <c r="C136" s="167"/>
      <c r="D136" s="168"/>
      <c r="E136" s="67" t="s">
        <v>126</v>
      </c>
      <c r="F136" s="106"/>
      <c r="G136" s="105">
        <v>0</v>
      </c>
      <c r="H136" s="109">
        <v>67018.789999999994</v>
      </c>
      <c r="I136" s="105" t="e">
        <f t="shared" si="1"/>
        <v>#DIV/0!</v>
      </c>
    </row>
    <row r="137" spans="2:9" x14ac:dyDescent="0.25">
      <c r="B137" s="160">
        <v>3239</v>
      </c>
      <c r="C137" s="161"/>
      <c r="D137" s="162"/>
      <c r="E137" s="97" t="s">
        <v>128</v>
      </c>
      <c r="F137" s="106"/>
      <c r="G137" s="105">
        <v>0</v>
      </c>
      <c r="H137" s="109">
        <v>25837.15</v>
      </c>
      <c r="I137" s="105" t="e">
        <f t="shared" si="1"/>
        <v>#DIV/0!</v>
      </c>
    </row>
    <row r="138" spans="2:9" x14ac:dyDescent="0.25">
      <c r="B138" s="98">
        <v>3293</v>
      </c>
      <c r="C138" s="99"/>
      <c r="D138" s="100"/>
      <c r="E138" s="97" t="s">
        <v>131</v>
      </c>
      <c r="F138" s="106"/>
      <c r="G138" s="105">
        <v>0</v>
      </c>
      <c r="H138" s="109">
        <v>495.96</v>
      </c>
      <c r="I138" s="105" t="e">
        <f t="shared" si="1"/>
        <v>#DIV/0!</v>
      </c>
    </row>
    <row r="139" spans="2:9" x14ac:dyDescent="0.25">
      <c r="B139" s="98">
        <v>3299</v>
      </c>
      <c r="C139" s="99"/>
      <c r="D139" s="100"/>
      <c r="E139" s="97" t="s">
        <v>129</v>
      </c>
      <c r="F139" s="106"/>
      <c r="G139" s="105">
        <v>0</v>
      </c>
      <c r="H139" s="109">
        <v>30</v>
      </c>
      <c r="I139" s="105" t="e">
        <f t="shared" si="1"/>
        <v>#DIV/0!</v>
      </c>
    </row>
    <row r="140" spans="2:9" x14ac:dyDescent="0.25">
      <c r="B140" s="157">
        <v>38</v>
      </c>
      <c r="C140" s="158"/>
      <c r="D140" s="159"/>
      <c r="E140" s="101" t="s">
        <v>142</v>
      </c>
      <c r="F140" s="107">
        <v>0</v>
      </c>
      <c r="G140" s="103">
        <v>0</v>
      </c>
      <c r="H140" s="110">
        <v>12100.1</v>
      </c>
      <c r="I140" s="105" t="e">
        <f t="shared" ref="I140:I144" si="2">H140/F140*100</f>
        <v>#DIV/0!</v>
      </c>
    </row>
    <row r="141" spans="2:9" x14ac:dyDescent="0.25">
      <c r="B141" s="160">
        <v>3813</v>
      </c>
      <c r="C141" s="161"/>
      <c r="D141" s="162"/>
      <c r="E141" s="97" t="s">
        <v>145</v>
      </c>
      <c r="F141" s="108"/>
      <c r="G141" s="105">
        <v>0</v>
      </c>
      <c r="H141" s="109">
        <v>12100.1</v>
      </c>
      <c r="I141" s="105" t="e">
        <f t="shared" si="2"/>
        <v>#DIV/0!</v>
      </c>
    </row>
    <row r="142" spans="2:9" ht="25.5" x14ac:dyDescent="0.25">
      <c r="B142" s="169">
        <v>4</v>
      </c>
      <c r="C142" s="169"/>
      <c r="D142" s="169"/>
      <c r="E142" s="66" t="s">
        <v>5</v>
      </c>
      <c r="F142" s="107">
        <v>0</v>
      </c>
      <c r="G142" s="103">
        <v>0</v>
      </c>
      <c r="H142" s="110">
        <v>1016.5</v>
      </c>
      <c r="I142" s="105" t="e">
        <f t="shared" si="2"/>
        <v>#DIV/0!</v>
      </c>
    </row>
    <row r="143" spans="2:9" ht="31.5" customHeight="1" x14ac:dyDescent="0.25">
      <c r="B143" s="157">
        <v>45</v>
      </c>
      <c r="C143" s="158"/>
      <c r="D143" s="159"/>
      <c r="E143" s="123" t="s">
        <v>153</v>
      </c>
      <c r="F143" s="107">
        <v>0</v>
      </c>
      <c r="G143" s="103">
        <v>0</v>
      </c>
      <c r="H143" s="107">
        <v>1016.5</v>
      </c>
      <c r="I143" s="105" t="e">
        <f t="shared" si="2"/>
        <v>#DIV/0!</v>
      </c>
    </row>
    <row r="144" spans="2:9" x14ac:dyDescent="0.25">
      <c r="B144" s="160">
        <v>4521</v>
      </c>
      <c r="C144" s="161"/>
      <c r="D144" s="162"/>
      <c r="E144" s="124" t="s">
        <v>182</v>
      </c>
      <c r="F144" s="106"/>
      <c r="G144" s="105">
        <v>0</v>
      </c>
      <c r="H144" s="108">
        <v>1016.5</v>
      </c>
      <c r="I144" s="105" t="e">
        <f t="shared" si="2"/>
        <v>#DIV/0!</v>
      </c>
    </row>
    <row r="145" spans="2:9" x14ac:dyDescent="0.25">
      <c r="B145" s="163"/>
      <c r="C145" s="164"/>
      <c r="D145" s="165"/>
      <c r="E145" s="125"/>
      <c r="F145" s="112"/>
      <c r="G145" s="112"/>
      <c r="H145" s="112"/>
      <c r="I145" s="112"/>
    </row>
  </sheetData>
  <mergeCells count="45">
    <mergeCell ref="B114:D114"/>
    <mergeCell ref="B2:I2"/>
    <mergeCell ref="B10:D10"/>
    <mergeCell ref="B4:I4"/>
    <mergeCell ref="B6:E6"/>
    <mergeCell ref="B7:E7"/>
    <mergeCell ref="B8:D8"/>
    <mergeCell ref="B9:D9"/>
    <mergeCell ref="B50:D50"/>
    <mergeCell ref="B86:D86"/>
    <mergeCell ref="B58:D58"/>
    <mergeCell ref="B60:D60"/>
    <mergeCell ref="B61:D61"/>
    <mergeCell ref="B57:D57"/>
    <mergeCell ref="B52:D52"/>
    <mergeCell ref="B51:D51"/>
    <mergeCell ref="B111:D111"/>
    <mergeCell ref="B102:D102"/>
    <mergeCell ref="B104:D104"/>
    <mergeCell ref="B112:D112"/>
    <mergeCell ref="B113:D113"/>
    <mergeCell ref="B127:D127"/>
    <mergeCell ref="B62:D62"/>
    <mergeCell ref="B110:D110"/>
    <mergeCell ref="B88:D88"/>
    <mergeCell ref="B89:D89"/>
    <mergeCell ref="B90:D90"/>
    <mergeCell ref="B97:D97"/>
    <mergeCell ref="B109:D109"/>
    <mergeCell ref="B115:D115"/>
    <mergeCell ref="B116:D116"/>
    <mergeCell ref="B123:D123"/>
    <mergeCell ref="B124:D124"/>
    <mergeCell ref="B118:D118"/>
    <mergeCell ref="B119:D119"/>
    <mergeCell ref="B91:D91"/>
    <mergeCell ref="B83:D83"/>
    <mergeCell ref="B143:D143"/>
    <mergeCell ref="B144:D144"/>
    <mergeCell ref="B145:D145"/>
    <mergeCell ref="B136:D136"/>
    <mergeCell ref="B137:D137"/>
    <mergeCell ref="B140:D140"/>
    <mergeCell ref="B141:D141"/>
    <mergeCell ref="B142:D14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2024-03-26T10:22:54Z</cp:lastPrinted>
  <dcterms:created xsi:type="dcterms:W3CDTF">2022-08-12T12:51:27Z</dcterms:created>
  <dcterms:modified xsi:type="dcterms:W3CDTF">2024-04-18T14:38:10Z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