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nđelko\Desktop\"/>
    </mc:Choice>
  </mc:AlternateContent>
  <xr:revisionPtr revIDLastSave="0" documentId="8_{7F0B2AC4-B52A-4E8E-B7A6-06CB6EAD9341}" xr6:coauthVersionLast="37" xr6:coauthVersionMax="37" xr10:uidLastSave="{00000000-0000-0000-0000-000000000000}"/>
  <bookViews>
    <workbookView xWindow="0" yWindow="0" windowWidth="23040" windowHeight="848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prihodi" sheetId="2" r:id="rId6"/>
    <sheet name="rashodi" sheetId="8" r:id="rId7"/>
  </sheet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7" i="8" l="1"/>
  <c r="C217" i="8"/>
  <c r="V216" i="8"/>
  <c r="U216" i="8"/>
  <c r="T216" i="8"/>
  <c r="S216" i="8"/>
  <c r="R216" i="8"/>
  <c r="Q216" i="8"/>
  <c r="P216" i="8"/>
  <c r="O216" i="8"/>
  <c r="N216" i="8"/>
  <c r="M216" i="8"/>
  <c r="L216" i="8"/>
  <c r="J216" i="8"/>
  <c r="H216" i="8"/>
  <c r="G216" i="8"/>
  <c r="F216" i="8"/>
  <c r="E216" i="8"/>
  <c r="D216" i="8"/>
  <c r="C216" i="8"/>
  <c r="C215" i="8" s="1"/>
  <c r="D215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D214" i="8" s="1"/>
  <c r="E214" i="8"/>
  <c r="C214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D202" i="8"/>
  <c r="C202" i="8"/>
  <c r="V201" i="8"/>
  <c r="V200" i="8" s="1"/>
  <c r="U201" i="8"/>
  <c r="U200" i="8" s="1"/>
  <c r="T201" i="8"/>
  <c r="S201" i="8"/>
  <c r="R201" i="8"/>
  <c r="R200" i="8" s="1"/>
  <c r="Q201" i="8"/>
  <c r="Q200" i="8" s="1"/>
  <c r="P201" i="8"/>
  <c r="O201" i="8"/>
  <c r="N201" i="8"/>
  <c r="N200" i="8" s="1"/>
  <c r="M201" i="8"/>
  <c r="M200" i="8" s="1"/>
  <c r="L201" i="8"/>
  <c r="K201" i="8"/>
  <c r="J201" i="8"/>
  <c r="J200" i="8" s="1"/>
  <c r="I201" i="8"/>
  <c r="I200" i="8" s="1"/>
  <c r="H201" i="8"/>
  <c r="G201" i="8"/>
  <c r="F201" i="8"/>
  <c r="E201" i="8"/>
  <c r="T200" i="8"/>
  <c r="S200" i="8"/>
  <c r="P200" i="8"/>
  <c r="O200" i="8"/>
  <c r="L200" i="8"/>
  <c r="K200" i="8"/>
  <c r="H200" i="8"/>
  <c r="G200" i="8"/>
  <c r="D199" i="8"/>
  <c r="C199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D196" i="8"/>
  <c r="C196" i="8"/>
  <c r="V195" i="8"/>
  <c r="V194" i="8" s="1"/>
  <c r="U195" i="8"/>
  <c r="U194" i="8" s="1"/>
  <c r="T195" i="8"/>
  <c r="S195" i="8"/>
  <c r="R195" i="8"/>
  <c r="R194" i="8" s="1"/>
  <c r="Q195" i="8"/>
  <c r="Q194" i="8" s="1"/>
  <c r="P195" i="8"/>
  <c r="O195" i="8"/>
  <c r="N195" i="8"/>
  <c r="N194" i="8" s="1"/>
  <c r="M195" i="8"/>
  <c r="M194" i="8" s="1"/>
  <c r="L195" i="8"/>
  <c r="K195" i="8"/>
  <c r="J195" i="8"/>
  <c r="J194" i="8" s="1"/>
  <c r="I195" i="8"/>
  <c r="I194" i="8" s="1"/>
  <c r="H195" i="8"/>
  <c r="G195" i="8"/>
  <c r="F195" i="8"/>
  <c r="E195" i="8"/>
  <c r="T194" i="8"/>
  <c r="S194" i="8"/>
  <c r="P194" i="8"/>
  <c r="O194" i="8"/>
  <c r="L194" i="8"/>
  <c r="K194" i="8"/>
  <c r="H194" i="8"/>
  <c r="G194" i="8"/>
  <c r="D193" i="8"/>
  <c r="C193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V191" i="8"/>
  <c r="U191" i="8"/>
  <c r="T191" i="8"/>
  <c r="T190" i="8" s="1"/>
  <c r="S191" i="8"/>
  <c r="S190" i="8" s="1"/>
  <c r="R191" i="8"/>
  <c r="Q191" i="8"/>
  <c r="P191" i="8"/>
  <c r="P190" i="8" s="1"/>
  <c r="O191" i="8"/>
  <c r="O190" i="8" s="1"/>
  <c r="N191" i="8"/>
  <c r="M191" i="8"/>
  <c r="L191" i="8"/>
  <c r="L190" i="8" s="1"/>
  <c r="K191" i="8"/>
  <c r="K190" i="8" s="1"/>
  <c r="J191" i="8"/>
  <c r="I191" i="8"/>
  <c r="H191" i="8"/>
  <c r="G191" i="8"/>
  <c r="F191" i="8"/>
  <c r="E191" i="8"/>
  <c r="D191" i="8"/>
  <c r="C191" i="8"/>
  <c r="H190" i="8"/>
  <c r="G190" i="8"/>
  <c r="D186" i="8"/>
  <c r="C186" i="8"/>
  <c r="D185" i="8"/>
  <c r="C185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D183" i="8"/>
  <c r="C183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D182" i="8" s="1"/>
  <c r="E182" i="8"/>
  <c r="C182" i="8" s="1"/>
  <c r="D181" i="8"/>
  <c r="C181" i="8"/>
  <c r="D180" i="8"/>
  <c r="C180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C179" i="8"/>
  <c r="D178" i="8"/>
  <c r="C178" i="8"/>
  <c r="V177" i="8"/>
  <c r="U177" i="8"/>
  <c r="U172" i="8" s="1"/>
  <c r="U171" i="8" s="1"/>
  <c r="T177" i="8"/>
  <c r="S177" i="8"/>
  <c r="R177" i="8"/>
  <c r="Q177" i="8"/>
  <c r="Q172" i="8" s="1"/>
  <c r="Q171" i="8" s="1"/>
  <c r="P177" i="8"/>
  <c r="O177" i="8"/>
  <c r="N177" i="8"/>
  <c r="M177" i="8"/>
  <c r="M172" i="8" s="1"/>
  <c r="M171" i="8" s="1"/>
  <c r="L177" i="8"/>
  <c r="K177" i="8"/>
  <c r="J177" i="8"/>
  <c r="I177" i="8"/>
  <c r="I172" i="8" s="1"/>
  <c r="I171" i="8" s="1"/>
  <c r="H177" i="8"/>
  <c r="G177" i="8"/>
  <c r="F177" i="8"/>
  <c r="D177" i="8" s="1"/>
  <c r="E177" i="8"/>
  <c r="D176" i="8"/>
  <c r="C176" i="8"/>
  <c r="D175" i="8"/>
  <c r="C175" i="8"/>
  <c r="D174" i="8"/>
  <c r="C174" i="8"/>
  <c r="V173" i="8"/>
  <c r="U173" i="8"/>
  <c r="T173" i="8"/>
  <c r="S173" i="8"/>
  <c r="S172" i="8" s="1"/>
  <c r="R173" i="8"/>
  <c r="Q173" i="8"/>
  <c r="P173" i="8"/>
  <c r="O173" i="8"/>
  <c r="N173" i="8"/>
  <c r="M173" i="8"/>
  <c r="L173" i="8"/>
  <c r="K173" i="8"/>
  <c r="K172" i="8" s="1"/>
  <c r="K171" i="8" s="1"/>
  <c r="K170" i="8" s="1"/>
  <c r="J173" i="8"/>
  <c r="I173" i="8"/>
  <c r="H173" i="8"/>
  <c r="G173" i="8"/>
  <c r="F173" i="8"/>
  <c r="E173" i="8"/>
  <c r="D173" i="8"/>
  <c r="C173" i="8"/>
  <c r="O172" i="8"/>
  <c r="O171" i="8" s="1"/>
  <c r="G172" i="8"/>
  <c r="G171" i="8" s="1"/>
  <c r="S171" i="8"/>
  <c r="S170" i="8" s="1"/>
  <c r="D169" i="8"/>
  <c r="C169" i="8"/>
  <c r="D168" i="8"/>
  <c r="C168" i="8"/>
  <c r="D167" i="8"/>
  <c r="C167" i="8"/>
  <c r="D163" i="8"/>
  <c r="C163" i="8"/>
  <c r="D162" i="8"/>
  <c r="C162" i="8"/>
  <c r="D161" i="8"/>
  <c r="C161" i="8"/>
  <c r="D160" i="8"/>
  <c r="C160" i="8"/>
  <c r="D159" i="8"/>
  <c r="C159" i="8"/>
  <c r="D158" i="8"/>
  <c r="C158" i="8"/>
  <c r="D157" i="8"/>
  <c r="C157" i="8"/>
  <c r="D156" i="8"/>
  <c r="C156" i="8"/>
  <c r="D155" i="8"/>
  <c r="C155" i="8"/>
  <c r="V154" i="8"/>
  <c r="U154" i="8"/>
  <c r="T154" i="8"/>
  <c r="S154" i="8"/>
  <c r="S153" i="8" s="1"/>
  <c r="S152" i="8" s="1"/>
  <c r="R154" i="8"/>
  <c r="Q154" i="8"/>
  <c r="P154" i="8"/>
  <c r="O154" i="8"/>
  <c r="O153" i="8" s="1"/>
  <c r="O152" i="8" s="1"/>
  <c r="N154" i="8"/>
  <c r="M154" i="8"/>
  <c r="L154" i="8"/>
  <c r="K154" i="8"/>
  <c r="K153" i="8" s="1"/>
  <c r="K152" i="8" s="1"/>
  <c r="J154" i="8"/>
  <c r="I154" i="8"/>
  <c r="H154" i="8"/>
  <c r="G154" i="8"/>
  <c r="F154" i="8"/>
  <c r="D154" i="8" s="1"/>
  <c r="E154" i="8"/>
  <c r="V153" i="8"/>
  <c r="V152" i="8" s="1"/>
  <c r="U153" i="8"/>
  <c r="T153" i="8"/>
  <c r="R153" i="8"/>
  <c r="R152" i="8" s="1"/>
  <c r="Q153" i="8"/>
  <c r="P153" i="8"/>
  <c r="N153" i="8"/>
  <c r="N152" i="8" s="1"/>
  <c r="M153" i="8"/>
  <c r="L153" i="8"/>
  <c r="J153" i="8"/>
  <c r="J152" i="8" s="1"/>
  <c r="I153" i="8"/>
  <c r="H153" i="8"/>
  <c r="F153" i="8"/>
  <c r="E153" i="8"/>
  <c r="U152" i="8"/>
  <c r="T152" i="8"/>
  <c r="Q152" i="8"/>
  <c r="P152" i="8"/>
  <c r="M152" i="8"/>
  <c r="L152" i="8"/>
  <c r="I152" i="8"/>
  <c r="H152" i="8"/>
  <c r="E152" i="8"/>
  <c r="D151" i="8"/>
  <c r="C151" i="8"/>
  <c r="D150" i="8"/>
  <c r="C150" i="8"/>
  <c r="D149" i="8"/>
  <c r="C149" i="8"/>
  <c r="D148" i="8"/>
  <c r="C148" i="8"/>
  <c r="D147" i="8"/>
  <c r="C147" i="8"/>
  <c r="D146" i="8"/>
  <c r="C146" i="8"/>
  <c r="D145" i="8"/>
  <c r="C145" i="8"/>
  <c r="D144" i="8"/>
  <c r="C144" i="8"/>
  <c r="D143" i="8"/>
  <c r="C143" i="8"/>
  <c r="D142" i="8"/>
  <c r="C142" i="8"/>
  <c r="D141" i="8"/>
  <c r="C141" i="8"/>
  <c r="V140" i="8"/>
  <c r="U140" i="8"/>
  <c r="U139" i="8" s="1"/>
  <c r="U138" i="8" s="1"/>
  <c r="T140" i="8"/>
  <c r="S140" i="8"/>
  <c r="R140" i="8"/>
  <c r="Q140" i="8"/>
  <c r="Q139" i="8" s="1"/>
  <c r="Q138" i="8" s="1"/>
  <c r="P140" i="8"/>
  <c r="O140" i="8"/>
  <c r="N140" i="8"/>
  <c r="M140" i="8"/>
  <c r="M139" i="8" s="1"/>
  <c r="M138" i="8" s="1"/>
  <c r="L140" i="8"/>
  <c r="K140" i="8"/>
  <c r="J140" i="8"/>
  <c r="I140" i="8"/>
  <c r="I139" i="8" s="1"/>
  <c r="I138" i="8" s="1"/>
  <c r="H140" i="8"/>
  <c r="G140" i="8"/>
  <c r="F140" i="8"/>
  <c r="E140" i="8"/>
  <c r="C140" i="8" s="1"/>
  <c r="D140" i="8"/>
  <c r="V139" i="8"/>
  <c r="T139" i="8"/>
  <c r="T138" i="8" s="1"/>
  <c r="S139" i="8"/>
  <c r="R139" i="8"/>
  <c r="P139" i="8"/>
  <c r="P138" i="8" s="1"/>
  <c r="O139" i="8"/>
  <c r="N139" i="8"/>
  <c r="L139" i="8"/>
  <c r="L138" i="8" s="1"/>
  <c r="K139" i="8"/>
  <c r="J139" i="8"/>
  <c r="H139" i="8"/>
  <c r="H138" i="8" s="1"/>
  <c r="G139" i="8"/>
  <c r="F139" i="8"/>
  <c r="D139" i="8"/>
  <c r="V138" i="8"/>
  <c r="S138" i="8"/>
  <c r="R138" i="8"/>
  <c r="O138" i="8"/>
  <c r="N138" i="8"/>
  <c r="K138" i="8"/>
  <c r="J138" i="8"/>
  <c r="G138" i="8"/>
  <c r="F138" i="8"/>
  <c r="D137" i="8"/>
  <c r="C137" i="8"/>
  <c r="V136" i="8"/>
  <c r="V135" i="8" s="1"/>
  <c r="U136" i="8"/>
  <c r="T136" i="8"/>
  <c r="S136" i="8"/>
  <c r="R136" i="8"/>
  <c r="R135" i="8" s="1"/>
  <c r="Q136" i="8"/>
  <c r="P136" i="8"/>
  <c r="O136" i="8"/>
  <c r="N136" i="8"/>
  <c r="N135" i="8" s="1"/>
  <c r="M136" i="8"/>
  <c r="L136" i="8"/>
  <c r="K136" i="8"/>
  <c r="J136" i="8"/>
  <c r="J135" i="8" s="1"/>
  <c r="I136" i="8"/>
  <c r="H136" i="8"/>
  <c r="G136" i="8"/>
  <c r="F136" i="8"/>
  <c r="E136" i="8"/>
  <c r="C136" i="8"/>
  <c r="U135" i="8"/>
  <c r="T135" i="8"/>
  <c r="S135" i="8"/>
  <c r="Q135" i="8"/>
  <c r="P135" i="8"/>
  <c r="O135" i="8"/>
  <c r="M135" i="8"/>
  <c r="L135" i="8"/>
  <c r="K135" i="8"/>
  <c r="I135" i="8"/>
  <c r="H135" i="8"/>
  <c r="G135" i="8"/>
  <c r="C135" i="8" s="1"/>
  <c r="E135" i="8"/>
  <c r="D134" i="8"/>
  <c r="C134" i="8"/>
  <c r="V133" i="8"/>
  <c r="U133" i="8"/>
  <c r="T133" i="8"/>
  <c r="T132" i="8" s="1"/>
  <c r="T128" i="8" s="1"/>
  <c r="S133" i="8"/>
  <c r="R133" i="8"/>
  <c r="Q133" i="8"/>
  <c r="P133" i="8"/>
  <c r="P132" i="8" s="1"/>
  <c r="P128" i="8" s="1"/>
  <c r="O133" i="8"/>
  <c r="N133" i="8"/>
  <c r="M133" i="8"/>
  <c r="L133" i="8"/>
  <c r="L132" i="8" s="1"/>
  <c r="L128" i="8" s="1"/>
  <c r="K133" i="8"/>
  <c r="J133" i="8"/>
  <c r="I133" i="8"/>
  <c r="H133" i="8"/>
  <c r="H132" i="8" s="1"/>
  <c r="G133" i="8"/>
  <c r="F133" i="8"/>
  <c r="E133" i="8"/>
  <c r="C133" i="8" s="1"/>
  <c r="D133" i="8"/>
  <c r="V132" i="8"/>
  <c r="U132" i="8"/>
  <c r="U128" i="8" s="1"/>
  <c r="S132" i="8"/>
  <c r="R132" i="8"/>
  <c r="Q132" i="8"/>
  <c r="Q128" i="8" s="1"/>
  <c r="O132" i="8"/>
  <c r="N132" i="8"/>
  <c r="M132" i="8"/>
  <c r="M128" i="8" s="1"/>
  <c r="K132" i="8"/>
  <c r="J132" i="8"/>
  <c r="I132" i="8"/>
  <c r="I128" i="8" s="1"/>
  <c r="G132" i="8"/>
  <c r="F132" i="8"/>
  <c r="E132" i="8"/>
  <c r="D131" i="8"/>
  <c r="C131" i="8"/>
  <c r="V130" i="8"/>
  <c r="V129" i="8" s="1"/>
  <c r="V128" i="8" s="1"/>
  <c r="U130" i="8"/>
  <c r="T130" i="8"/>
  <c r="S130" i="8"/>
  <c r="R130" i="8"/>
  <c r="R129" i="8" s="1"/>
  <c r="R128" i="8" s="1"/>
  <c r="Q130" i="8"/>
  <c r="P130" i="8"/>
  <c r="O130" i="8"/>
  <c r="N130" i="8"/>
  <c r="N129" i="8" s="1"/>
  <c r="M130" i="8"/>
  <c r="L130" i="8"/>
  <c r="K130" i="8"/>
  <c r="J130" i="8"/>
  <c r="J129" i="8" s="1"/>
  <c r="J128" i="8" s="1"/>
  <c r="I130" i="8"/>
  <c r="H130" i="8"/>
  <c r="G130" i="8"/>
  <c r="F130" i="8"/>
  <c r="E130" i="8"/>
  <c r="C130" i="8"/>
  <c r="U129" i="8"/>
  <c r="T129" i="8"/>
  <c r="S129" i="8"/>
  <c r="Q129" i="8"/>
  <c r="P129" i="8"/>
  <c r="O129" i="8"/>
  <c r="O128" i="8" s="1"/>
  <c r="M129" i="8"/>
  <c r="L129" i="8"/>
  <c r="K129" i="8"/>
  <c r="I129" i="8"/>
  <c r="H129" i="8"/>
  <c r="G129" i="8"/>
  <c r="E129" i="8"/>
  <c r="C129" i="8"/>
  <c r="N128" i="8"/>
  <c r="D127" i="8"/>
  <c r="C127" i="8"/>
  <c r="D126" i="8"/>
  <c r="C126" i="8"/>
  <c r="D125" i="8"/>
  <c r="C125" i="8"/>
  <c r="N124" i="8"/>
  <c r="M124" i="8"/>
  <c r="C124" i="8" s="1"/>
  <c r="D124" i="8"/>
  <c r="D123" i="8"/>
  <c r="C123" i="8"/>
  <c r="D122" i="8"/>
  <c r="C122" i="8"/>
  <c r="V121" i="8"/>
  <c r="U121" i="8"/>
  <c r="U120" i="8" s="1"/>
  <c r="U119" i="8" s="1"/>
  <c r="T121" i="8"/>
  <c r="T120" i="8" s="1"/>
  <c r="T119" i="8" s="1"/>
  <c r="S121" i="8"/>
  <c r="R121" i="8"/>
  <c r="Q121" i="8"/>
  <c r="Q120" i="8" s="1"/>
  <c r="Q119" i="8" s="1"/>
  <c r="P121" i="8"/>
  <c r="P120" i="8" s="1"/>
  <c r="P119" i="8" s="1"/>
  <c r="O121" i="8"/>
  <c r="N121" i="8"/>
  <c r="M121" i="8"/>
  <c r="M120" i="8" s="1"/>
  <c r="M119" i="8" s="1"/>
  <c r="L121" i="8"/>
  <c r="L120" i="8" s="1"/>
  <c r="L119" i="8" s="1"/>
  <c r="K121" i="8"/>
  <c r="J121" i="8"/>
  <c r="I121" i="8"/>
  <c r="I120" i="8" s="1"/>
  <c r="I119" i="8" s="1"/>
  <c r="H121" i="8"/>
  <c r="G121" i="8"/>
  <c r="V120" i="8"/>
  <c r="V119" i="8" s="1"/>
  <c r="S120" i="8"/>
  <c r="R120" i="8"/>
  <c r="R119" i="8" s="1"/>
  <c r="O120" i="8"/>
  <c r="N120" i="8"/>
  <c r="K120" i="8"/>
  <c r="J120" i="8"/>
  <c r="J119" i="8" s="1"/>
  <c r="G120" i="8"/>
  <c r="F120" i="8"/>
  <c r="E120" i="8"/>
  <c r="C120" i="8"/>
  <c r="S119" i="8"/>
  <c r="O119" i="8"/>
  <c r="N119" i="8"/>
  <c r="K119" i="8"/>
  <c r="G119" i="8"/>
  <c r="F119" i="8"/>
  <c r="E119" i="8"/>
  <c r="D118" i="8"/>
  <c r="C118" i="8"/>
  <c r="D117" i="8"/>
  <c r="C117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D116" i="8" s="1"/>
  <c r="I116" i="8"/>
  <c r="H116" i="8"/>
  <c r="G116" i="8"/>
  <c r="E116" i="8"/>
  <c r="D115" i="8"/>
  <c r="C115" i="8"/>
  <c r="D114" i="8"/>
  <c r="C114" i="8"/>
  <c r="D113" i="8"/>
  <c r="C113" i="8"/>
  <c r="D112" i="8"/>
  <c r="C112" i="8"/>
  <c r="D111" i="8"/>
  <c r="C111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E110" i="8"/>
  <c r="D109" i="8"/>
  <c r="C109" i="8"/>
  <c r="V108" i="8"/>
  <c r="U108" i="8"/>
  <c r="T108" i="8"/>
  <c r="S108" i="8"/>
  <c r="R108" i="8"/>
  <c r="Q108" i="8"/>
  <c r="O108" i="8"/>
  <c r="N108" i="8"/>
  <c r="M108" i="8"/>
  <c r="L108" i="8"/>
  <c r="K108" i="8"/>
  <c r="J108" i="8"/>
  <c r="I108" i="8"/>
  <c r="H108" i="8"/>
  <c r="G108" i="8"/>
  <c r="E108" i="8"/>
  <c r="C108" i="8"/>
  <c r="D107" i="8"/>
  <c r="C107" i="8"/>
  <c r="V106" i="8"/>
  <c r="U106" i="8"/>
  <c r="U105" i="8" s="1"/>
  <c r="T106" i="8"/>
  <c r="S106" i="8"/>
  <c r="R106" i="8"/>
  <c r="Q106" i="8"/>
  <c r="Q105" i="8" s="1"/>
  <c r="P106" i="8"/>
  <c r="P105" i="8" s="1"/>
  <c r="O106" i="8"/>
  <c r="N106" i="8"/>
  <c r="M106" i="8"/>
  <c r="M105" i="8" s="1"/>
  <c r="L106" i="8"/>
  <c r="L105" i="8" s="1"/>
  <c r="K106" i="8"/>
  <c r="J106" i="8"/>
  <c r="I106" i="8"/>
  <c r="H106" i="8"/>
  <c r="G106" i="8"/>
  <c r="E106" i="8"/>
  <c r="D106" i="8"/>
  <c r="T105" i="8"/>
  <c r="H105" i="8"/>
  <c r="F105" i="8"/>
  <c r="D104" i="8"/>
  <c r="C104" i="8"/>
  <c r="D103" i="8"/>
  <c r="C103" i="8"/>
  <c r="D102" i="8"/>
  <c r="C102" i="8"/>
  <c r="D101" i="8"/>
  <c r="C101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D100" i="8" s="1"/>
  <c r="G100" i="8"/>
  <c r="E100" i="8"/>
  <c r="C100" i="8" s="1"/>
  <c r="C99" i="8"/>
  <c r="D98" i="8"/>
  <c r="C98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D97" i="8" s="1"/>
  <c r="G97" i="8"/>
  <c r="E97" i="8"/>
  <c r="D96" i="8"/>
  <c r="C96" i="8"/>
  <c r="D95" i="8"/>
  <c r="C95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D94" i="8" s="1"/>
  <c r="E94" i="8"/>
  <c r="C94" i="8" s="1"/>
  <c r="C93" i="8"/>
  <c r="C92" i="8"/>
  <c r="D91" i="8"/>
  <c r="C91" i="8"/>
  <c r="D90" i="8"/>
  <c r="C90" i="8"/>
  <c r="D89" i="8"/>
  <c r="C89" i="8"/>
  <c r="D88" i="8"/>
  <c r="C88" i="8"/>
  <c r="D87" i="8"/>
  <c r="C87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C86" i="8" s="1"/>
  <c r="D85" i="8"/>
  <c r="D84" i="8"/>
  <c r="C84" i="8"/>
  <c r="D83" i="8"/>
  <c r="C83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E82" i="8"/>
  <c r="C82" i="8" s="1"/>
  <c r="D81" i="8"/>
  <c r="C81" i="8"/>
  <c r="D80" i="8"/>
  <c r="C80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E79" i="8"/>
  <c r="D79" i="8"/>
  <c r="D78" i="8"/>
  <c r="C78" i="8"/>
  <c r="D77" i="8"/>
  <c r="C77" i="8"/>
  <c r="D76" i="8"/>
  <c r="C76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C75" i="8" s="1"/>
  <c r="D75" i="8"/>
  <c r="P74" i="8"/>
  <c r="L74" i="8"/>
  <c r="D73" i="8"/>
  <c r="C73" i="8"/>
  <c r="D72" i="8"/>
  <c r="C72" i="8"/>
  <c r="D71" i="8"/>
  <c r="C71" i="8"/>
  <c r="V70" i="8"/>
  <c r="U70" i="8"/>
  <c r="T70" i="8"/>
  <c r="S70" i="8"/>
  <c r="R70" i="8"/>
  <c r="Q70" i="8"/>
  <c r="O70" i="8"/>
  <c r="N70" i="8"/>
  <c r="M70" i="8"/>
  <c r="L70" i="8"/>
  <c r="K70" i="8"/>
  <c r="J70" i="8"/>
  <c r="I70" i="8"/>
  <c r="H70" i="8"/>
  <c r="G70" i="8"/>
  <c r="E70" i="8"/>
  <c r="D69" i="8"/>
  <c r="C69" i="8"/>
  <c r="D68" i="8"/>
  <c r="C68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D67" i="8" s="1"/>
  <c r="G67" i="8"/>
  <c r="E67" i="8"/>
  <c r="D66" i="8"/>
  <c r="C66" i="8"/>
  <c r="D65" i="8"/>
  <c r="C65" i="8"/>
  <c r="D64" i="8"/>
  <c r="C64" i="8"/>
  <c r="V63" i="8"/>
  <c r="U63" i="8"/>
  <c r="T63" i="8"/>
  <c r="S63" i="8"/>
  <c r="R63" i="8"/>
  <c r="Q63" i="8"/>
  <c r="P63" i="8"/>
  <c r="O63" i="8"/>
  <c r="N63" i="8"/>
  <c r="M63" i="8"/>
  <c r="L63" i="8"/>
  <c r="K63" i="8"/>
  <c r="K53" i="8" s="1"/>
  <c r="J63" i="8"/>
  <c r="I63" i="8"/>
  <c r="H63" i="8"/>
  <c r="G63" i="8"/>
  <c r="G53" i="8" s="1"/>
  <c r="F63" i="8"/>
  <c r="E63" i="8"/>
  <c r="D63" i="8"/>
  <c r="C63" i="8"/>
  <c r="D62" i="8"/>
  <c r="C62" i="8"/>
  <c r="D61" i="8"/>
  <c r="C61" i="8"/>
  <c r="V60" i="8"/>
  <c r="U60" i="8"/>
  <c r="T60" i="8"/>
  <c r="S60" i="8"/>
  <c r="R60" i="8"/>
  <c r="Q60" i="8"/>
  <c r="P60" i="8"/>
  <c r="O60" i="8"/>
  <c r="O53" i="8" s="1"/>
  <c r="M60" i="8"/>
  <c r="L60" i="8"/>
  <c r="K60" i="8"/>
  <c r="J60" i="8"/>
  <c r="I60" i="8"/>
  <c r="H60" i="8"/>
  <c r="G60" i="8"/>
  <c r="E60" i="8"/>
  <c r="C60" i="8" s="1"/>
  <c r="D59" i="8"/>
  <c r="C59" i="8"/>
  <c r="D58" i="8"/>
  <c r="C58" i="8"/>
  <c r="D57" i="8"/>
  <c r="C57" i="8"/>
  <c r="D56" i="8"/>
  <c r="C56" i="8"/>
  <c r="D55" i="8"/>
  <c r="C55" i="8"/>
  <c r="V54" i="8"/>
  <c r="U54" i="8"/>
  <c r="T54" i="8"/>
  <c r="S54" i="8"/>
  <c r="R54" i="8"/>
  <c r="Q54" i="8"/>
  <c r="O54" i="8"/>
  <c r="N54" i="8"/>
  <c r="N53" i="8" s="1"/>
  <c r="M54" i="8"/>
  <c r="L54" i="8"/>
  <c r="K54" i="8"/>
  <c r="J54" i="8"/>
  <c r="I54" i="8"/>
  <c r="H54" i="8"/>
  <c r="G54" i="8"/>
  <c r="F54" i="8"/>
  <c r="E54" i="8"/>
  <c r="P53" i="8"/>
  <c r="D52" i="8"/>
  <c r="C52" i="8"/>
  <c r="D51" i="8"/>
  <c r="C51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D50" i="8" s="1"/>
  <c r="G50" i="8"/>
  <c r="E50" i="8"/>
  <c r="C50" i="8"/>
  <c r="D49" i="8"/>
  <c r="C49" i="8"/>
  <c r="D48" i="8"/>
  <c r="C48" i="8"/>
  <c r="V47" i="8"/>
  <c r="U47" i="8"/>
  <c r="T47" i="8"/>
  <c r="S47" i="8"/>
  <c r="R47" i="8"/>
  <c r="Q47" i="8"/>
  <c r="O47" i="8"/>
  <c r="N47" i="8"/>
  <c r="M47" i="8"/>
  <c r="L47" i="8"/>
  <c r="K47" i="8"/>
  <c r="J47" i="8"/>
  <c r="I47" i="8"/>
  <c r="H47" i="8"/>
  <c r="G47" i="8"/>
  <c r="E47" i="8"/>
  <c r="E33" i="8" s="1"/>
  <c r="D46" i="8"/>
  <c r="C46" i="8"/>
  <c r="D45" i="8"/>
  <c r="C45" i="8"/>
  <c r="D44" i="8"/>
  <c r="C44" i="8"/>
  <c r="V43" i="8"/>
  <c r="U43" i="8"/>
  <c r="T43" i="8"/>
  <c r="S43" i="8"/>
  <c r="R43" i="8"/>
  <c r="Q43" i="8"/>
  <c r="P43" i="8"/>
  <c r="D43" i="8" s="1"/>
  <c r="O43" i="8"/>
  <c r="M43" i="8"/>
  <c r="L43" i="8"/>
  <c r="K43" i="8"/>
  <c r="J43" i="8"/>
  <c r="I43" i="8"/>
  <c r="H43" i="8"/>
  <c r="G43" i="8"/>
  <c r="F43" i="8"/>
  <c r="E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V34" i="8"/>
  <c r="V33" i="8" s="1"/>
  <c r="U34" i="8"/>
  <c r="T34" i="8"/>
  <c r="S34" i="8"/>
  <c r="R34" i="8"/>
  <c r="R33" i="8" s="1"/>
  <c r="Q34" i="8"/>
  <c r="P34" i="8"/>
  <c r="O34" i="8"/>
  <c r="N34" i="8"/>
  <c r="N33" i="8" s="1"/>
  <c r="M34" i="8"/>
  <c r="L34" i="8"/>
  <c r="K34" i="8"/>
  <c r="J34" i="8"/>
  <c r="J33" i="8" s="1"/>
  <c r="I34" i="8"/>
  <c r="H34" i="8"/>
  <c r="G34" i="8"/>
  <c r="F34" i="8"/>
  <c r="E34" i="8"/>
  <c r="C34" i="8"/>
  <c r="M33" i="8"/>
  <c r="I33" i="8"/>
  <c r="H33" i="8"/>
  <c r="D31" i="8"/>
  <c r="C31" i="8"/>
  <c r="V30" i="8"/>
  <c r="U30" i="8"/>
  <c r="T30" i="8"/>
  <c r="S30" i="8"/>
  <c r="S26" i="8" s="1"/>
  <c r="R30" i="8"/>
  <c r="Q30" i="8"/>
  <c r="P30" i="8"/>
  <c r="O30" i="8"/>
  <c r="M30" i="8"/>
  <c r="L30" i="8"/>
  <c r="K30" i="8"/>
  <c r="J30" i="8"/>
  <c r="I30" i="8"/>
  <c r="H30" i="8"/>
  <c r="G30" i="8"/>
  <c r="F30" i="8"/>
  <c r="E30" i="8"/>
  <c r="E26" i="8" s="1"/>
  <c r="D29" i="8"/>
  <c r="C29" i="8"/>
  <c r="D28" i="8"/>
  <c r="C28" i="8"/>
  <c r="V27" i="8"/>
  <c r="U27" i="8"/>
  <c r="T27" i="8"/>
  <c r="T26" i="8" s="1"/>
  <c r="S27" i="8"/>
  <c r="R27" i="8"/>
  <c r="Q27" i="8"/>
  <c r="Q26" i="8" s="1"/>
  <c r="P27" i="8"/>
  <c r="P26" i="8" s="1"/>
  <c r="O27" i="8"/>
  <c r="N27" i="8"/>
  <c r="N26" i="8" s="1"/>
  <c r="M27" i="8"/>
  <c r="L27" i="8"/>
  <c r="L26" i="8" s="1"/>
  <c r="K27" i="8"/>
  <c r="J27" i="8"/>
  <c r="I27" i="8"/>
  <c r="H27" i="8"/>
  <c r="D27" i="8" s="1"/>
  <c r="G27" i="8"/>
  <c r="E27" i="8"/>
  <c r="C27" i="8"/>
  <c r="U26" i="8"/>
  <c r="O26" i="8"/>
  <c r="K26" i="8"/>
  <c r="G26" i="8"/>
  <c r="D25" i="8"/>
  <c r="C25" i="8"/>
  <c r="D24" i="8"/>
  <c r="C24" i="8"/>
  <c r="D23" i="8"/>
  <c r="C23" i="8"/>
  <c r="D22" i="8"/>
  <c r="C22" i="8"/>
  <c r="D21" i="8"/>
  <c r="C21" i="8"/>
  <c r="D20" i="8"/>
  <c r="C20" i="8"/>
  <c r="V19" i="8"/>
  <c r="U19" i="8"/>
  <c r="U18" i="8" s="1"/>
  <c r="T19" i="8"/>
  <c r="T18" i="8" s="1"/>
  <c r="S19" i="8"/>
  <c r="S18" i="8" s="1"/>
  <c r="R19" i="8"/>
  <c r="Q19" i="8"/>
  <c r="Q18" i="8" s="1"/>
  <c r="P19" i="8"/>
  <c r="P18" i="8" s="1"/>
  <c r="O19" i="8"/>
  <c r="M19" i="8"/>
  <c r="M18" i="8" s="1"/>
  <c r="L19" i="8"/>
  <c r="L18" i="8" s="1"/>
  <c r="K19" i="8"/>
  <c r="K18" i="8" s="1"/>
  <c r="J19" i="8"/>
  <c r="I19" i="8"/>
  <c r="I18" i="8" s="1"/>
  <c r="H19" i="8"/>
  <c r="H18" i="8" s="1"/>
  <c r="G19" i="8"/>
  <c r="G18" i="8" s="1"/>
  <c r="F19" i="8"/>
  <c r="E19" i="8"/>
  <c r="E18" i="8" s="1"/>
  <c r="V18" i="8"/>
  <c r="R18" i="8"/>
  <c r="N18" i="8"/>
  <c r="J18" i="8"/>
  <c r="F18" i="8"/>
  <c r="D17" i="8"/>
  <c r="C17" i="8"/>
  <c r="V16" i="8"/>
  <c r="U16" i="8"/>
  <c r="T16" i="8"/>
  <c r="S16" i="8"/>
  <c r="R16" i="8"/>
  <c r="Q16" i="8"/>
  <c r="P16" i="8"/>
  <c r="D16" i="8" s="1"/>
  <c r="O16" i="8"/>
  <c r="M16" i="8"/>
  <c r="L16" i="8"/>
  <c r="K16" i="8"/>
  <c r="K10" i="8" s="1"/>
  <c r="J16" i="8"/>
  <c r="I16" i="8"/>
  <c r="H16" i="8"/>
  <c r="G16" i="8"/>
  <c r="F16" i="8"/>
  <c r="E16" i="8"/>
  <c r="D15" i="8"/>
  <c r="C15" i="8"/>
  <c r="V14" i="8"/>
  <c r="U14" i="8"/>
  <c r="U11" i="8" s="1"/>
  <c r="U10" i="8" s="1"/>
  <c r="T14" i="8"/>
  <c r="S14" i="8"/>
  <c r="S11" i="8" s="1"/>
  <c r="S10" i="8" s="1"/>
  <c r="R14" i="8"/>
  <c r="Q14" i="8"/>
  <c r="Q11" i="8" s="1"/>
  <c r="Q10" i="8" s="1"/>
  <c r="P14" i="8"/>
  <c r="P11" i="8" s="1"/>
  <c r="O14" i="8"/>
  <c r="C14" i="8" s="1"/>
  <c r="M14" i="8"/>
  <c r="L14" i="8"/>
  <c r="K14" i="8"/>
  <c r="K11" i="8" s="1"/>
  <c r="J14" i="8"/>
  <c r="I14" i="8"/>
  <c r="H14" i="8"/>
  <c r="G14" i="8"/>
  <c r="G11" i="8" s="1"/>
  <c r="F14" i="8"/>
  <c r="D14" i="8" s="1"/>
  <c r="E14" i="8"/>
  <c r="D13" i="8"/>
  <c r="C13" i="8"/>
  <c r="D12" i="8"/>
  <c r="C12" i="8"/>
  <c r="V11" i="8"/>
  <c r="V10" i="8" s="1"/>
  <c r="T11" i="8"/>
  <c r="T10" i="8" s="1"/>
  <c r="R11" i="8"/>
  <c r="N11" i="8"/>
  <c r="N10" i="8" s="1"/>
  <c r="M11" i="8"/>
  <c r="L11" i="8"/>
  <c r="J11" i="8"/>
  <c r="I11" i="8"/>
  <c r="H11" i="8"/>
  <c r="E11" i="8"/>
  <c r="R10" i="8"/>
  <c r="L10" i="8"/>
  <c r="J10" i="8"/>
  <c r="H10" i="8"/>
  <c r="F81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Q57" i="2"/>
  <c r="P57" i="2"/>
  <c r="I57" i="2"/>
  <c r="H57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I51" i="2"/>
  <c r="H51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U40" i="2"/>
  <c r="T40" i="2"/>
  <c r="S40" i="2"/>
  <c r="R40" i="2"/>
  <c r="Q40" i="2"/>
  <c r="T39" i="2" s="1"/>
  <c r="P40" i="2"/>
  <c r="O40" i="2"/>
  <c r="N40" i="2"/>
  <c r="M40" i="2"/>
  <c r="P39" i="2" s="1"/>
  <c r="L40" i="2"/>
  <c r="K40" i="2"/>
  <c r="J40" i="2"/>
  <c r="I40" i="2"/>
  <c r="L39" i="2" s="1"/>
  <c r="H40" i="2"/>
  <c r="G40" i="2"/>
  <c r="J39" i="2" s="1"/>
  <c r="J38" i="2" s="1"/>
  <c r="F40" i="2"/>
  <c r="U39" i="2"/>
  <c r="R39" i="2"/>
  <c r="R38" i="2" s="1"/>
  <c r="Q39" i="2"/>
  <c r="Q38" i="2" s="1"/>
  <c r="O39" i="2"/>
  <c r="O38" i="2" s="1"/>
  <c r="M39" i="2"/>
  <c r="K39" i="2"/>
  <c r="K38" i="2" s="1"/>
  <c r="I39" i="2"/>
  <c r="H39" i="2"/>
  <c r="H38" i="2" s="1"/>
  <c r="G39" i="2"/>
  <c r="F39" i="2"/>
  <c r="F38" i="2" s="1"/>
  <c r="U38" i="2"/>
  <c r="S38" i="2"/>
  <c r="N38" i="2"/>
  <c r="M38" i="2"/>
  <c r="I38" i="2"/>
  <c r="G38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U17" i="2"/>
  <c r="U6" i="2" s="1"/>
  <c r="T17" i="2"/>
  <c r="T6" i="2" s="1"/>
  <c r="S17" i="2"/>
  <c r="S6" i="2" s="1"/>
  <c r="R17" i="2"/>
  <c r="Q17" i="2"/>
  <c r="Q6" i="2" s="1"/>
  <c r="Q78" i="2" s="1"/>
  <c r="P17" i="2"/>
  <c r="P6" i="2" s="1"/>
  <c r="O17" i="2"/>
  <c r="O6" i="2" s="1"/>
  <c r="N17" i="2"/>
  <c r="M17" i="2"/>
  <c r="L17" i="2"/>
  <c r="K17" i="2"/>
  <c r="K6" i="2" s="1"/>
  <c r="J17" i="2"/>
  <c r="I17" i="2"/>
  <c r="I6" i="2" s="1"/>
  <c r="H17" i="2"/>
  <c r="H6" i="2" s="1"/>
  <c r="H78" i="2" s="1"/>
  <c r="G17" i="2"/>
  <c r="G6" i="2" s="1"/>
  <c r="F17" i="2"/>
  <c r="U12" i="2"/>
  <c r="T12" i="2"/>
  <c r="S12" i="2"/>
  <c r="R12" i="2"/>
  <c r="Q12" i="2"/>
  <c r="P12" i="2"/>
  <c r="O12" i="2"/>
  <c r="N12" i="2"/>
  <c r="M12" i="2"/>
  <c r="M11" i="2" s="1"/>
  <c r="M6" i="2" s="1"/>
  <c r="M78" i="2" s="1"/>
  <c r="L12" i="2"/>
  <c r="K12" i="2"/>
  <c r="J12" i="2"/>
  <c r="I12" i="2"/>
  <c r="H12" i="2"/>
  <c r="G12" i="2"/>
  <c r="F12" i="2"/>
  <c r="N11" i="2"/>
  <c r="L11" i="2"/>
  <c r="L6" i="2" s="1"/>
  <c r="R6" i="2"/>
  <c r="N6" i="2"/>
  <c r="N78" i="2" s="1"/>
  <c r="J6" i="2"/>
  <c r="F6" i="2"/>
  <c r="F78" i="2" s="1"/>
  <c r="Q170" i="8" l="1"/>
  <c r="D138" i="8"/>
  <c r="H128" i="8"/>
  <c r="D132" i="8"/>
  <c r="G10" i="8"/>
  <c r="G9" i="8" s="1"/>
  <c r="C16" i="8"/>
  <c r="K9" i="8"/>
  <c r="D130" i="8"/>
  <c r="F129" i="8"/>
  <c r="C132" i="8"/>
  <c r="E128" i="8"/>
  <c r="C154" i="8"/>
  <c r="G153" i="8"/>
  <c r="C201" i="8"/>
  <c r="E200" i="8"/>
  <c r="C200" i="8" s="1"/>
  <c r="I78" i="2"/>
  <c r="F11" i="8"/>
  <c r="P10" i="8"/>
  <c r="P9" i="8" s="1"/>
  <c r="P8" i="8" s="1"/>
  <c r="P5" i="8" s="1"/>
  <c r="D18" i="8"/>
  <c r="L9" i="8"/>
  <c r="T9" i="8"/>
  <c r="F26" i="8"/>
  <c r="D30" i="8"/>
  <c r="C30" i="8"/>
  <c r="M74" i="8"/>
  <c r="Q74" i="8"/>
  <c r="U74" i="8"/>
  <c r="D119" i="8"/>
  <c r="K128" i="8"/>
  <c r="D153" i="8"/>
  <c r="D201" i="8"/>
  <c r="F200" i="8"/>
  <c r="D200" i="8" s="1"/>
  <c r="I26" i="8"/>
  <c r="C26" i="8" s="1"/>
  <c r="M26" i="8"/>
  <c r="D34" i="8"/>
  <c r="F33" i="8"/>
  <c r="T53" i="8"/>
  <c r="H53" i="8"/>
  <c r="H32" i="8" s="1"/>
  <c r="L53" i="8"/>
  <c r="D86" i="8"/>
  <c r="F74" i="8"/>
  <c r="C119" i="8"/>
  <c r="G128" i="8"/>
  <c r="E139" i="8"/>
  <c r="O170" i="8"/>
  <c r="E172" i="8"/>
  <c r="C177" i="8"/>
  <c r="C195" i="8"/>
  <c r="E194" i="8"/>
  <c r="I190" i="8"/>
  <c r="I170" i="8" s="1"/>
  <c r="M190" i="8"/>
  <c r="M170" i="8" s="1"/>
  <c r="Q190" i="8"/>
  <c r="U190" i="8"/>
  <c r="U170" i="8" s="1"/>
  <c r="G78" i="2"/>
  <c r="F83" i="2" s="1"/>
  <c r="K78" i="2"/>
  <c r="O78" i="2"/>
  <c r="S78" i="2"/>
  <c r="D19" i="8"/>
  <c r="G33" i="8"/>
  <c r="K33" i="8"/>
  <c r="K32" i="8" s="1"/>
  <c r="L33" i="8"/>
  <c r="L32" i="8" s="1"/>
  <c r="F53" i="8"/>
  <c r="D53" i="8" s="1"/>
  <c r="D54" i="8"/>
  <c r="J53" i="8"/>
  <c r="J32" i="8" s="1"/>
  <c r="J8" i="8" s="1"/>
  <c r="S53" i="8"/>
  <c r="C121" i="8"/>
  <c r="S128" i="8"/>
  <c r="D136" i="8"/>
  <c r="F135" i="8"/>
  <c r="D135" i="8" s="1"/>
  <c r="F152" i="8"/>
  <c r="D152" i="8" s="1"/>
  <c r="J172" i="8"/>
  <c r="J171" i="8" s="1"/>
  <c r="N172" i="8"/>
  <c r="N171" i="8" s="1"/>
  <c r="R172" i="8"/>
  <c r="R171" i="8" s="1"/>
  <c r="R170" i="8" s="1"/>
  <c r="V172" i="8"/>
  <c r="V171" i="8" s="1"/>
  <c r="V170" i="8" s="1"/>
  <c r="D195" i="8"/>
  <c r="F194" i="8"/>
  <c r="J190" i="8"/>
  <c r="N190" i="8"/>
  <c r="R190" i="8"/>
  <c r="V190" i="8"/>
  <c r="G170" i="8"/>
  <c r="R78" i="2"/>
  <c r="L38" i="2"/>
  <c r="L78" i="2" s="1"/>
  <c r="P38" i="2"/>
  <c r="P78" i="2" s="1"/>
  <c r="T38" i="2"/>
  <c r="T78" i="2" s="1"/>
  <c r="D70" i="8"/>
  <c r="H74" i="8"/>
  <c r="T74" i="8"/>
  <c r="D108" i="8"/>
  <c r="C110" i="8"/>
  <c r="J105" i="8"/>
  <c r="N105" i="8"/>
  <c r="R105" i="8"/>
  <c r="V105" i="8"/>
  <c r="D121" i="8"/>
  <c r="H120" i="8"/>
  <c r="H119" i="8" s="1"/>
  <c r="J26" i="8"/>
  <c r="J9" i="8" s="1"/>
  <c r="N9" i="8"/>
  <c r="R26" i="8"/>
  <c r="R9" i="8" s="1"/>
  <c r="V26" i="8"/>
  <c r="V9" i="8" s="1"/>
  <c r="P33" i="8"/>
  <c r="P32" i="8" s="1"/>
  <c r="T33" i="8"/>
  <c r="T32" i="8" s="1"/>
  <c r="D60" i="8"/>
  <c r="I53" i="8"/>
  <c r="M53" i="8"/>
  <c r="M32" i="8" s="1"/>
  <c r="C67" i="8"/>
  <c r="R53" i="8"/>
  <c r="V53" i="8"/>
  <c r="D82" i="8"/>
  <c r="C97" i="8"/>
  <c r="J74" i="8"/>
  <c r="N74" i="8"/>
  <c r="R74" i="8"/>
  <c r="V74" i="8"/>
  <c r="D110" i="8"/>
  <c r="E10" i="8"/>
  <c r="I10" i="8"/>
  <c r="M10" i="8"/>
  <c r="M9" i="8" s="1"/>
  <c r="C19" i="8"/>
  <c r="D47" i="8"/>
  <c r="U53" i="8"/>
  <c r="G74" i="8"/>
  <c r="K74" i="8"/>
  <c r="O74" i="8"/>
  <c r="S74" i="8"/>
  <c r="G105" i="8"/>
  <c r="K105" i="8"/>
  <c r="O105" i="8"/>
  <c r="S105" i="8"/>
  <c r="H172" i="8"/>
  <c r="H171" i="8" s="1"/>
  <c r="H170" i="8" s="1"/>
  <c r="L172" i="8"/>
  <c r="L171" i="8" s="1"/>
  <c r="L170" i="8" s="1"/>
  <c r="P172" i="8"/>
  <c r="P171" i="8" s="1"/>
  <c r="P170" i="8" s="1"/>
  <c r="T172" i="8"/>
  <c r="T171" i="8" s="1"/>
  <c r="T170" i="8" s="1"/>
  <c r="E9" i="8"/>
  <c r="Q9" i="8"/>
  <c r="S9" i="8"/>
  <c r="U9" i="8"/>
  <c r="N32" i="8"/>
  <c r="C54" i="8"/>
  <c r="Q53" i="8"/>
  <c r="C79" i="8"/>
  <c r="I74" i="8"/>
  <c r="C106" i="8"/>
  <c r="I105" i="8"/>
  <c r="D179" i="8"/>
  <c r="F172" i="8"/>
  <c r="O11" i="8"/>
  <c r="O18" i="8"/>
  <c r="C18" i="8" s="1"/>
  <c r="H26" i="8"/>
  <c r="H9" i="8" s="1"/>
  <c r="C43" i="8"/>
  <c r="O33" i="8"/>
  <c r="O32" i="8" s="1"/>
  <c r="Q33" i="8"/>
  <c r="S33" i="8"/>
  <c r="U33" i="8"/>
  <c r="U32" i="8" s="1"/>
  <c r="C47" i="8"/>
  <c r="E53" i="8"/>
  <c r="C70" i="8"/>
  <c r="E74" i="8"/>
  <c r="E105" i="8"/>
  <c r="C105" i="8" s="1"/>
  <c r="C116" i="8"/>
  <c r="J78" i="2"/>
  <c r="F27" i="3"/>
  <c r="E27" i="3"/>
  <c r="G21" i="1"/>
  <c r="G14" i="1"/>
  <c r="G30" i="1" s="1"/>
  <c r="G11" i="1"/>
  <c r="F11" i="1"/>
  <c r="I19" i="7"/>
  <c r="H19" i="7"/>
  <c r="I9" i="7"/>
  <c r="H9" i="7"/>
  <c r="H8" i="7" s="1"/>
  <c r="H43" i="7"/>
  <c r="H62" i="7"/>
  <c r="I62" i="7"/>
  <c r="I8" i="7"/>
  <c r="I38" i="7"/>
  <c r="H38" i="7"/>
  <c r="M8" i="8" l="1"/>
  <c r="M5" i="8" s="1"/>
  <c r="C139" i="8"/>
  <c r="E138" i="8"/>
  <c r="C138" i="8" s="1"/>
  <c r="T8" i="8"/>
  <c r="T5" i="8" s="1"/>
  <c r="K8" i="8"/>
  <c r="K5" i="8" s="1"/>
  <c r="F79" i="2"/>
  <c r="F82" i="2" s="1"/>
  <c r="I9" i="8"/>
  <c r="C194" i="8"/>
  <c r="E190" i="8"/>
  <c r="C190" i="8" s="1"/>
  <c r="D33" i="8"/>
  <c r="D11" i="8"/>
  <c r="F10" i="8"/>
  <c r="C153" i="8"/>
  <c r="G152" i="8"/>
  <c r="C152" i="8" s="1"/>
  <c r="D129" i="8"/>
  <c r="F128" i="8"/>
  <c r="D128" i="8" s="1"/>
  <c r="I7" i="7"/>
  <c r="H7" i="7"/>
  <c r="H6" i="7" s="1"/>
  <c r="S32" i="8"/>
  <c r="S8" i="8" s="1"/>
  <c r="S5" i="8" s="1"/>
  <c r="F32" i="8"/>
  <c r="N8" i="8"/>
  <c r="V32" i="8"/>
  <c r="V8" i="8"/>
  <c r="V5" i="8" s="1"/>
  <c r="D194" i="8"/>
  <c r="F190" i="8"/>
  <c r="D190" i="8" s="1"/>
  <c r="N170" i="8"/>
  <c r="C172" i="8"/>
  <c r="E171" i="8"/>
  <c r="L8" i="8"/>
  <c r="L5" i="8" s="1"/>
  <c r="G8" i="8"/>
  <c r="G5" i="8" s="1"/>
  <c r="H8" i="8"/>
  <c r="H5" i="8" s="1"/>
  <c r="D74" i="8"/>
  <c r="R32" i="8"/>
  <c r="R8" i="8"/>
  <c r="R5" i="8" s="1"/>
  <c r="D105" i="8"/>
  <c r="J170" i="8"/>
  <c r="J5" i="8" s="1"/>
  <c r="G32" i="8"/>
  <c r="D120" i="8"/>
  <c r="C128" i="8"/>
  <c r="D172" i="8"/>
  <c r="F171" i="8"/>
  <c r="I32" i="8"/>
  <c r="C33" i="8"/>
  <c r="C74" i="8"/>
  <c r="C53" i="8"/>
  <c r="E32" i="8"/>
  <c r="Q32" i="8"/>
  <c r="Q8" i="8" s="1"/>
  <c r="Q5" i="8" s="1"/>
  <c r="C11" i="8"/>
  <c r="O10" i="8"/>
  <c r="U8" i="8"/>
  <c r="U5" i="8" s="1"/>
  <c r="D26" i="8"/>
  <c r="I43" i="7"/>
  <c r="I64" i="7"/>
  <c r="H64" i="7"/>
  <c r="N5" i="8" l="1"/>
  <c r="I6" i="7"/>
  <c r="I8" i="8"/>
  <c r="I5" i="8" s="1"/>
  <c r="C32" i="8"/>
  <c r="C171" i="8"/>
  <c r="E170" i="8"/>
  <c r="C170" i="8" s="1"/>
  <c r="D32" i="8"/>
  <c r="D10" i="8"/>
  <c r="D9" i="8" s="1"/>
  <c r="D8" i="8" s="1"/>
  <c r="F9" i="8"/>
  <c r="F8" i="8" s="1"/>
  <c r="E8" i="8"/>
  <c r="E5" i="8" s="1"/>
  <c r="O9" i="8"/>
  <c r="O8" i="8" s="1"/>
  <c r="O5" i="8" s="1"/>
  <c r="C10" i="8"/>
  <c r="C9" i="8" s="1"/>
  <c r="C8" i="8" s="1"/>
  <c r="D171" i="8"/>
  <c r="F170" i="8"/>
  <c r="D170" i="8" s="1"/>
  <c r="F60" i="3"/>
  <c r="E60" i="3"/>
  <c r="F55" i="3"/>
  <c r="F50" i="3"/>
  <c r="F42" i="3"/>
  <c r="E50" i="3"/>
  <c r="E42" i="3"/>
  <c r="F18" i="3"/>
  <c r="E18" i="3"/>
  <c r="F11" i="3"/>
  <c r="E11" i="3"/>
  <c r="E10" i="3" l="1"/>
  <c r="D5" i="8"/>
  <c r="F10" i="3"/>
  <c r="C5" i="8"/>
  <c r="F5" i="8"/>
  <c r="E39" i="3"/>
  <c r="F39" i="3"/>
</calcChain>
</file>

<file path=xl/sharedStrings.xml><?xml version="1.0" encoding="utf-8"?>
<sst xmlns="http://schemas.openxmlformats.org/spreadsheetml/2006/main" count="617" uniqueCount="435">
  <si>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</si>
  <si>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</si>
  <si>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</si>
  <si>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</si>
  <si>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</si>
  <si>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</si>
  <si>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</si>
  <si>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</si>
  <si>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</si>
  <si>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</si>
  <si>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</si>
  <si>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</si>
  <si>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</si>
  <si>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</si>
  <si>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</si>
  <si>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</si>
  <si>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</si>
  <si>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</si>
  <si>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</si>
  <si>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</si>
  <si>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</si>
  <si>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</si>
  <si>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</si>
  <si>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</si>
  <si>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</si>
  <si>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</si>
  <si>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</si>
  <si>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</si>
  <si>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</si>
  <si>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</si>
  <si>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</si>
  <si>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</si>
  <si>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</si>
  <si>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</si>
  <si>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</si>
  <si>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</si>
  <si>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</si>
  <si>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</si>
  <si>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</si>
  <si>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</si>
  <si>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</si>
  <si>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</si>
  <si>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</si>
  <si>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</si>
  <si>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</si>
  <si>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</si>
  <si>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</si>
  <si>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>09 Obrazovanje</t>
  </si>
  <si>
    <t>091 Predškolsko i osnovno obrazovanje</t>
  </si>
  <si>
    <t>0912 Osnovno obrazovanje</t>
  </si>
  <si>
    <t>096 Dodatne usluge u obrazovanju</t>
  </si>
  <si>
    <t>Donacije</t>
  </si>
  <si>
    <t>'Opći prihodi i primici</t>
  </si>
  <si>
    <t>Financijski rashodi</t>
  </si>
  <si>
    <t>Naknade građanima i kućanstvima na temelju osiguranja i druge naknade</t>
  </si>
  <si>
    <t>Prihodi od financijske imovine</t>
  </si>
  <si>
    <t>Prihodi od upravnih i administrativnih pristojbi, pristojbi po posebnim propisima i naknada</t>
  </si>
  <si>
    <t>Prihodi od prodaje proizvoda i robe te pruženih usluga, prihodi od donacija te povrati po protestiranim jamstvima</t>
  </si>
  <si>
    <t>Ostale pomoći</t>
  </si>
  <si>
    <t>Ostali prihodi za posebne namjene</t>
  </si>
  <si>
    <t>Pomoći EU</t>
  </si>
  <si>
    <t>PROGRAM 1001</t>
  </si>
  <si>
    <t>Aktivnost A1000001</t>
  </si>
  <si>
    <t>REDOVNA DJELATNOST</t>
  </si>
  <si>
    <t>OSNOVNOŠKOLSKO OBRAZOVANJE</t>
  </si>
  <si>
    <t>Aktivnost A1000002</t>
  </si>
  <si>
    <t>Izvor financiranja 51</t>
  </si>
  <si>
    <t>Izvor financiranja 52</t>
  </si>
  <si>
    <t>Izvor financiranja 31</t>
  </si>
  <si>
    <t>Izvor financiranja 43</t>
  </si>
  <si>
    <t>Izvor financiranja 61</t>
  </si>
  <si>
    <t>Aktivnost A1000003</t>
  </si>
  <si>
    <t>PREHRANA UČENIKA</t>
  </si>
  <si>
    <t>PROJEKT "Razvoj STEM programa u Osnovnoj školi Stari Jankovci"</t>
  </si>
  <si>
    <t>IZVRŠENJE FINANCIJSKOG PLANA ZA OŠ STARI JANKOVCI
1.-6.2023.</t>
  </si>
  <si>
    <t>Plan 2023.</t>
  </si>
  <si>
    <t>Izvršenje 2023.</t>
  </si>
  <si>
    <t>Namjenski primici od zaduživanja</t>
  </si>
  <si>
    <t>Ostali rashodi</t>
  </si>
  <si>
    <t>Izvor financiranja 84</t>
  </si>
  <si>
    <t>Izvor financiranja 11</t>
  </si>
  <si>
    <t>Rezultat poslovanja</t>
  </si>
  <si>
    <t>Vlastiti izvori</t>
  </si>
  <si>
    <t>IZVRŠENJE PRIHODA I PRIMITAKA 01.-06. 2023.</t>
  </si>
  <si>
    <t>u kunama</t>
  </si>
  <si>
    <t>Izvor prihoda i primitaka</t>
  </si>
  <si>
    <t>IZVRŠENJE 01.-06.2023. /FINANCIJSKI PLAN 2023.</t>
  </si>
  <si>
    <t>Oznaka računa iz računskog plana</t>
  </si>
  <si>
    <t>PLAN Opći prihodi i primici</t>
  </si>
  <si>
    <t>IZVRŠENJE Opći prihodi i primici</t>
  </si>
  <si>
    <t>PLAN Vlastiti prihodi</t>
  </si>
  <si>
    <t>IZVRŠENJE Vlasiti prihodi</t>
  </si>
  <si>
    <t>PLAN Prihodi za posebne namjene</t>
  </si>
  <si>
    <t>IZVRŠENJE Prihodi za posebne namjene</t>
  </si>
  <si>
    <t>PLAN Pomoći</t>
  </si>
  <si>
    <t>IZVRŠENJE Pomoći</t>
  </si>
  <si>
    <t>PLAN EU projekti</t>
  </si>
  <si>
    <t>IZVRŠENJE EU projekti</t>
  </si>
  <si>
    <t xml:space="preserve">PLAN Donacije </t>
  </si>
  <si>
    <t>IZVRŠENJE Donacije</t>
  </si>
  <si>
    <t>PLAN Prihodi od prodaje  nefinancijske imovine i nadoknade šteta s osnova osiguranja</t>
  </si>
  <si>
    <t>IZVRŠENJE Prihodi od prodaje nefin. Imovine i naknade štete</t>
  </si>
  <si>
    <t>PLAN Namjenski primici od zaduživanja</t>
  </si>
  <si>
    <t>IZVRŠENJE Namjenski primici od zaduživanja</t>
  </si>
  <si>
    <t xml:space="preserve">63 Pomoći iz inozemstva i od subjekata unutar općeg proračuna                              </t>
  </si>
  <si>
    <t xml:space="preserve">631 Pomoć od inozemnih vlada                          </t>
  </si>
  <si>
    <t xml:space="preserve">632 Pomoći od međunarodnih organizacija te institucija i tijela EU                                     </t>
  </si>
  <si>
    <t xml:space="preserve">633 Pomoći proračunu iz drugih proračuna          </t>
  </si>
  <si>
    <t xml:space="preserve">634 Pomoći od izvanproračunskih korisnika        </t>
  </si>
  <si>
    <t>636 Pomoći proračunskim korisnicima iz proračuna koji im nije nadležan</t>
  </si>
  <si>
    <t>6361Tekuće pomoći iz proračuna koji im nije nadležan</t>
  </si>
  <si>
    <t>63612 Tekuće pomoći iz državnog proračuna proračunskim korisnicima proračuna JLP(R)S</t>
  </si>
  <si>
    <t>63613 Tekuće pomoći proračunskim korisnicima iz proračuna JLP(R)S koji im nije nadležan</t>
  </si>
  <si>
    <t>63622 Kapitalne pomoći iz državnog proračuna proračunskim korisnicima proračuna JLP(R)S</t>
  </si>
  <si>
    <t>638 Pomoći iz državnog proračuna temeljem prijenosa EU sredstava</t>
  </si>
  <si>
    <r>
      <rPr>
        <b/>
        <sz val="11"/>
        <rFont val="Arial"/>
        <family val="2"/>
      </rPr>
      <t>6381</t>
    </r>
    <r>
      <rPr>
        <sz val="11"/>
        <rFont val="Arial"/>
        <family val="2"/>
        <charset val="238"/>
      </rPr>
      <t xml:space="preserve"> Tekuće pomoći temeljem prijenosa EU sredstava</t>
    </r>
  </si>
  <si>
    <t>638111 Tekuće pomoći iz državnog proračuna temeljem prijenosa EU sredstava</t>
  </si>
  <si>
    <t>63812 Tekuće pomoći iz proračuna JLP(R)S temeljem prijenosa EU sredstava</t>
  </si>
  <si>
    <t>63813</t>
  </si>
  <si>
    <t>63813 Tekuće pomoći od proračunskog korisnika drugog proračuna temeljem prijenosa EU sredstava</t>
  </si>
  <si>
    <t>63814</t>
  </si>
  <si>
    <t>63814 Tekuće pomoći od izvanproračunskog korisnika temeljem prijenosa EU sredstava</t>
  </si>
  <si>
    <t>64 Prihodi od imovine</t>
  </si>
  <si>
    <t xml:space="preserve">641 Prihodi od financijske imovine </t>
  </si>
  <si>
    <t>6412 Prihodi od kamata po vrijednosnim papirima</t>
  </si>
  <si>
    <t>64121</t>
  </si>
  <si>
    <t>64121 Kamate za trezorske zapise</t>
  </si>
  <si>
    <t>64122</t>
  </si>
  <si>
    <t>64122 Kamate za mjenice</t>
  </si>
  <si>
    <t>64123</t>
  </si>
  <si>
    <t>64123 Kamate za obveznice</t>
  </si>
  <si>
    <t>64129</t>
  </si>
  <si>
    <t>64129 Kamate za ostale vrijednosne papire</t>
  </si>
  <si>
    <t>6413 Kamate na oročena sredstva i depozite po viđenju</t>
  </si>
  <si>
    <t>64131</t>
  </si>
  <si>
    <t>64131 Kamate na oročena sredstva</t>
  </si>
  <si>
    <t>64132</t>
  </si>
  <si>
    <t>64132 Kamate na depozite po viđenju</t>
  </si>
  <si>
    <t>642 Prihodi od nefinancijske imovine</t>
  </si>
  <si>
    <t>6422</t>
  </si>
  <si>
    <t>6422 Prihodi od zakupa i iznajmljivanja imovine</t>
  </si>
  <si>
    <t>64229</t>
  </si>
  <si>
    <t>64229 Ostali prihodi od zakupa i iznajmljivanja imovine</t>
  </si>
  <si>
    <t>6425 Prihodi od prodaje kratkotrajne nefinancijske imovine</t>
  </si>
  <si>
    <t>64251 Prihodi od prodaje kratkotrajne nefinancijske imovine</t>
  </si>
  <si>
    <t xml:space="preserve">65 Prihodi od upravnih i administrativnih pristojbi, pristojbi po posebnim propisima i naknada </t>
  </si>
  <si>
    <t>652 Prihodi po posebnim propisima</t>
  </si>
  <si>
    <t>6526</t>
  </si>
  <si>
    <t xml:space="preserve">6526 Ostali nespomenuti prihodi </t>
  </si>
  <si>
    <t>65261</t>
  </si>
  <si>
    <t>65261 Naknada za izvanredni prijevoz</t>
  </si>
  <si>
    <t>65262</t>
  </si>
  <si>
    <t>65262 Naknada za obavljanje pratećih djelatnosti</t>
  </si>
  <si>
    <t>65263</t>
  </si>
  <si>
    <t>65263 Premija za osiguranje od požara</t>
  </si>
  <si>
    <t>65264 Sufinanciranje cijene usluge, participacije i slično</t>
  </si>
  <si>
    <t>65265 Dopunsko zdravstveno osiguranje</t>
  </si>
  <si>
    <t>65266 Prihodi na temelju refundacija rashoda iz prethodnih godina</t>
  </si>
  <si>
    <t>65267</t>
  </si>
  <si>
    <t>65267 Prihodi s naslova osiguranja, refundacije štete i totalne štete</t>
  </si>
  <si>
    <t xml:space="preserve">65268Ostali prihodi za posebne namjene </t>
  </si>
  <si>
    <t>65269</t>
  </si>
  <si>
    <t>65269 Ostali nespomenuti prihodi po posebnim propisima</t>
  </si>
  <si>
    <t>66</t>
  </si>
  <si>
    <t>66 Prihodi od prodaje proizvoda i robe te pruženih usluga, prihodi od donacija te povrati po protestiranim jamstvima</t>
  </si>
  <si>
    <t>661</t>
  </si>
  <si>
    <t>661 Prihodi od prodaje proizvoda i robe te pruženih usluga</t>
  </si>
  <si>
    <t>6614 Prihodi od prodaje proizvoda i robe</t>
  </si>
  <si>
    <t>66141 Prihodi od prodanih proizvoda</t>
  </si>
  <si>
    <t>66142 Prihodi od prodaje robe</t>
  </si>
  <si>
    <t>6615 Prihodi od pruženih usluga</t>
  </si>
  <si>
    <t>66151 Prihodi od pruženih usluga</t>
  </si>
  <si>
    <t>663</t>
  </si>
  <si>
    <t>663 Donacije od pravnih i fizičkih osoba izvan općeg proračuna i povrat donacija po protestiranim jamstvima</t>
  </si>
  <si>
    <t>6631</t>
  </si>
  <si>
    <t>6631 Tekuće donacije</t>
  </si>
  <si>
    <t>66311</t>
  </si>
  <si>
    <t>66311 Tekuće donacije od fizičkih osoba</t>
  </si>
  <si>
    <t>66312</t>
  </si>
  <si>
    <t>66312 Tekuće donacije od neprofitnih organizacija</t>
  </si>
  <si>
    <t>66313</t>
  </si>
  <si>
    <t>66313 Tekuće donacije od trgovačkih društava</t>
  </si>
  <si>
    <t>66314</t>
  </si>
  <si>
    <t>66314 Tekuće donacije od ostalih subjekata izvan općeg proračuna</t>
  </si>
  <si>
    <t>6632</t>
  </si>
  <si>
    <t>6632 Kapitalne donacije</t>
  </si>
  <si>
    <t>66321</t>
  </si>
  <si>
    <t>66321 Kapitalne donacije od fizičkih osoba</t>
  </si>
  <si>
    <t>66322</t>
  </si>
  <si>
    <t>66322 Kapitalne donacije od neprofitnih organizacija</t>
  </si>
  <si>
    <t>66323</t>
  </si>
  <si>
    <t>66323 Kapitalne donacije od trgovačkih društava</t>
  </si>
  <si>
    <t>66324</t>
  </si>
  <si>
    <t>66324 Kapitalne donacije od ostalih subjekata izvan općeg proračuna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</si>
  <si>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</si>
  <si>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</si>
  <si>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</si>
  <si>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67111 Prihodi iz nadležnog proračuna za financiranje rashoda poslovanja</t>
  </si>
  <si>
    <t>6712 Prihodi iz nadležnog proračuna za financiranje rashoda za nabavu nefinancijske imovine</t>
  </si>
  <si>
    <t>67121 Prihodi iz nadležnog proračuna za financiranje rashoda za nabavu nefinancijske imovine</t>
  </si>
  <si>
    <t>8 Primici od financijske imovine i zaduživanja</t>
  </si>
  <si>
    <t>844 Primljeni krediti i zajmovi od kreditnih i ostalih financijskih institucija izvan javnog sektora</t>
  </si>
  <si>
    <t>84432 Primljeni krediti od tuzemnih kreditnih institucija izvan javnog sektora - dugoročni</t>
  </si>
  <si>
    <t>Ukupno (po izvorima)</t>
  </si>
  <si>
    <t>Ukupno prihodi i primici za 2023. (FINANCIJSKI PLAN)</t>
  </si>
  <si>
    <t>922 Višak/manjak prihoda poslovanja</t>
  </si>
  <si>
    <t>Ukupni preneseni  višak/manjak prihoda poslovanja</t>
  </si>
  <si>
    <t>Ukupni prihodi i primici za financiranje rashoda poslovanja</t>
  </si>
  <si>
    <t>Ukupno prihodi i primici IZVRŠENJE 01.-06. 2023.</t>
  </si>
  <si>
    <t>IZVRŠENJE 01.-06. 2023.</t>
  </si>
  <si>
    <t>FINANCIJSKI PLAN ZA 2023.</t>
  </si>
  <si>
    <t>PLAN Rashodi temeljm prihoda Županije</t>
  </si>
  <si>
    <t>IZVRŠENJE Rashodi temeljm prihoda Županije</t>
  </si>
  <si>
    <t>IZVRŠENJE Vlastiti prihodi</t>
  </si>
  <si>
    <t>Izvršenje EU projekti</t>
  </si>
  <si>
    <t>PLAN Donacije</t>
  </si>
  <si>
    <t>PLAN Prihodi od nefinancijske imovine i nadoknade šteta s osnova osiguranja</t>
  </si>
  <si>
    <t>IZVRŠENJE Prihodi od nefin. Im. I nadoknade šteta</t>
  </si>
  <si>
    <t>NAZIV ŠKOLE</t>
  </si>
  <si>
    <t>xxxx</t>
  </si>
  <si>
    <t>PROGRAM</t>
  </si>
  <si>
    <t>Axxxxxx</t>
  </si>
  <si>
    <t>NAZIV AKTIVOSTI</t>
  </si>
  <si>
    <t>Plaće (bruto)</t>
  </si>
  <si>
    <t>Plaće za redovan rad</t>
  </si>
  <si>
    <t>Plaće po sudskim presudama</t>
  </si>
  <si>
    <t>Plaće za prekovremeni rad</t>
  </si>
  <si>
    <t>Plaće za posebne uvjete rada</t>
  </si>
  <si>
    <t>Ostali rashodi za zaposlene</t>
  </si>
  <si>
    <t>Nagrade</t>
  </si>
  <si>
    <t>Darovi</t>
  </si>
  <si>
    <t>Otpremnina</t>
  </si>
  <si>
    <t>Naknada za bolest, invalidnost, smrtni slučaj</t>
  </si>
  <si>
    <t>Regres</t>
  </si>
  <si>
    <t>Ostali nenavedeni rashodi za zaposlene</t>
  </si>
  <si>
    <t>Doprinosi na plaće</t>
  </si>
  <si>
    <t>Doprinosi za obvezno zdravstveno osiguranje</t>
  </si>
  <si>
    <t>Doprinosi za zaštitu zdravlja na radu</t>
  </si>
  <si>
    <t>Doprinosi za obvezno osiguranje u slučaju nezaposlenosti</t>
  </si>
  <si>
    <t>Naknade troškova zaposlenima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</si>
  <si>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</si>
  <si>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</si>
  <si>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</si>
  <si>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</si>
  <si>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</si>
  <si>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</si>
  <si>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</si>
  <si>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</si>
  <si>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</si>
  <si>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</si>
  <si>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</si>
  <si>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</si>
  <si>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</si>
  <si>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</si>
  <si>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</si>
  <si>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32119</t>
  </si>
  <si>
    <t>Ostali rashodi za službena putovanja</t>
  </si>
  <si>
    <t>Naknade za prijevoz, za rad na terenu i odvojeni život</t>
  </si>
  <si>
    <t>32121</t>
  </si>
  <si>
    <t>Naknade za prijevoz na posao i s posla</t>
  </si>
  <si>
    <t>32122</t>
  </si>
  <si>
    <t>Naknade za rad na terenu</t>
  </si>
  <si>
    <t>32123</t>
  </si>
  <si>
    <t>Naknade za odvojeni život</t>
  </si>
  <si>
    <t>Stručno usavršavanje zaposlenika</t>
  </si>
  <si>
    <t>32131</t>
  </si>
  <si>
    <t>Seminari, savjetovanja i simpoziji</t>
  </si>
  <si>
    <t>32132</t>
  </si>
  <si>
    <t>Tečajevi i stručni ispiti</t>
  </si>
  <si>
    <t>Ostale naknade troškova zaposlenima</t>
  </si>
  <si>
    <t>32141</t>
  </si>
  <si>
    <t>Naknada za korištenje privatnog automobila u službene svrhe</t>
  </si>
  <si>
    <t>32149</t>
  </si>
  <si>
    <t>Rashodi za materijal i energiju</t>
  </si>
  <si>
    <t>Uredski materijal i ostali materijalni rashodi</t>
  </si>
  <si>
    <t>Uredski matreijal</t>
  </si>
  <si>
    <t>Literatura (publikacije, časopisi, glasila, knjige i ostalo)</t>
  </si>
  <si>
    <t>Materijal i sredstva za čišćenje i održavanje</t>
  </si>
  <si>
    <t>Materijal za higijenske potrebe i njegu</t>
  </si>
  <si>
    <t>Ostali  materijal za potrebe redovitog poslovanja</t>
  </si>
  <si>
    <t>Materijal i sirovine</t>
  </si>
  <si>
    <t>Osnovi materijal i sirovine</t>
  </si>
  <si>
    <t>Namirnice</t>
  </si>
  <si>
    <t>Energija</t>
  </si>
  <si>
    <t>Električna energija</t>
  </si>
  <si>
    <t>Plin</t>
  </si>
  <si>
    <t>Motorni benzin i dizel gorivo</t>
  </si>
  <si>
    <t>Materijal i dijelovi za tekuće i investicijsko održavanje</t>
  </si>
  <si>
    <t>Mat. i dijelovi za tek. i inv. održavanje objekata</t>
  </si>
  <si>
    <t>Mat. i dijelovi za tek. i inv. održavanje postrojenja i opreme</t>
  </si>
  <si>
    <t>Sitni inventar</t>
  </si>
  <si>
    <t>Službena, radna i zaštitna odjeća i obuća</t>
  </si>
  <si>
    <t>Rashodi za usluge</t>
  </si>
  <si>
    <t>Usluge telefona, pošte i prijevoza</t>
  </si>
  <si>
    <t>Poštarina</t>
  </si>
  <si>
    <t>Ostale usluge za komunikaciju i prijevoz</t>
  </si>
  <si>
    <t>Usluge tekućeg i investicijskog održavanja</t>
  </si>
  <si>
    <t>Usluge tekućeg i investicijskog održavanja građ. objekata</t>
  </si>
  <si>
    <t>Usluge tekućeg i investicijskog održavanja postr. I opreme</t>
  </si>
  <si>
    <t>Usluge promidžbe i informiranja</t>
  </si>
  <si>
    <t>Tisak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</si>
  <si>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</si>
  <si>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</si>
  <si>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</si>
  <si>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</si>
  <si>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</si>
  <si>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</si>
  <si>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usluge</t>
  </si>
  <si>
    <t>Ostale komunalne usluge</t>
  </si>
  <si>
    <t>Zakupnine i najamnine</t>
  </si>
  <si>
    <t>Licence</t>
  </si>
  <si>
    <t>Zdravstvene i veterinarske usluge</t>
  </si>
  <si>
    <t>Obvezni i preventivni zdravstveni pregledi djelatnika</t>
  </si>
  <si>
    <t>Ostale zdravstvene i veterinarske usluge</t>
  </si>
  <si>
    <t>Intelektualne i osobne usluge</t>
  </si>
  <si>
    <t>Ugovori o djelu</t>
  </si>
  <si>
    <t>Ostale intelektualne usluge</t>
  </si>
  <si>
    <t>Računalne usluge</t>
  </si>
  <si>
    <t>Usluge ažuriranja računalnih baza</t>
  </si>
  <si>
    <t>Ostale računalne usluge</t>
  </si>
  <si>
    <t>Ostale usluge</t>
  </si>
  <si>
    <t>Ostale nespomenute usluge</t>
  </si>
  <si>
    <t>Ostali nespomenuti rashodi poslovanja</t>
  </si>
  <si>
    <t>Premije osiguranja</t>
  </si>
  <si>
    <t>Premije osiguranja imovine</t>
  </si>
  <si>
    <t>Reprezentacija</t>
  </si>
  <si>
    <t>Članarine i norme</t>
  </si>
  <si>
    <t>Tuzemne članarine</t>
  </si>
  <si>
    <t>Pristojbe i naknade</t>
  </si>
  <si>
    <t>Novčana naknada poslodavca zbog nezapošljavanja osoba s invaliditetom</t>
  </si>
  <si>
    <t>Troškovi sudskih postupaka</t>
  </si>
  <si>
    <t>Rashodi protokola</t>
  </si>
  <si>
    <t>Ostali financijski rashodi</t>
  </si>
  <si>
    <t>Bankarske usluge i usluge platnog prometa</t>
  </si>
  <si>
    <t>Usluge banaka</t>
  </si>
  <si>
    <t>Zatezne kamate</t>
  </si>
  <si>
    <t>Zatezne kamate na doprinose</t>
  </si>
  <si>
    <t xml:space="preserve">Zatezne kamate iz poslovnih odnosa </t>
  </si>
  <si>
    <t>Ostale zatezne kamate</t>
  </si>
  <si>
    <t>Pomoći dane u inozemstvo i unutar općeg proračuna</t>
  </si>
  <si>
    <t>Pomoći unutar općeg proračuna</t>
  </si>
  <si>
    <t>Tekuće pomoći unutar općeg proračuna</t>
  </si>
  <si>
    <t>Tekuće pomoći izvanproračunskim korisnicima županijskih, gradskih i općinskih proračuna</t>
  </si>
  <si>
    <t>Pomoći temeljem prijenosa EU sredstava</t>
  </si>
  <si>
    <t>Tekuće pomoći temeljem prijenosa EU sredstava</t>
  </si>
  <si>
    <t>36812</t>
  </si>
  <si>
    <t>Tekuće pomoći proračunskim korisnicima županijskih proračuna temeljem prijenosa EU sredstava</t>
  </si>
  <si>
    <t>Prijenosi između proračunskih korisnika istog proračuna</t>
  </si>
  <si>
    <t>Tekući prijenosi između proračunskih korisnika istog proračuna</t>
  </si>
  <si>
    <t>Ostale naknade građanima i kućanstvima iz proračuna</t>
  </si>
  <si>
    <t>Naknade građanima i kućanstvima u novcu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</si>
  <si>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</si>
  <si>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</si>
  <si>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</si>
  <si>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</si>
  <si>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</si>
  <si>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</si>
  <si>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</si>
  <si>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</si>
  <si>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37215</t>
  </si>
  <si>
    <t>Stipendije i školarine</t>
  </si>
  <si>
    <t>37216</t>
  </si>
  <si>
    <t>Naknade za pomoć bivšim političkim zatvorenicima i neosnovano pritvorenim osobama</t>
  </si>
  <si>
    <t>37217</t>
  </si>
  <si>
    <t>Porodiljne naknade i oprema za novorođenčad</t>
  </si>
  <si>
    <t>37218</t>
  </si>
  <si>
    <t>Pomoć nezaposlenim osobama</t>
  </si>
  <si>
    <t>37219</t>
  </si>
  <si>
    <t>Ostale naknade iz proračuna u novcu</t>
  </si>
  <si>
    <t>Naknade građanima i kućanstvima u naravi</t>
  </si>
  <si>
    <t>Ostale naknade iz proračuna u naravi</t>
  </si>
  <si>
    <t>Tekuće donacije</t>
  </si>
  <si>
    <t>Tekuće donacije u novcu</t>
  </si>
  <si>
    <t>38111</t>
  </si>
  <si>
    <t>Tekuće donacije zdravstvenim neprofitnim organizacijama</t>
  </si>
  <si>
    <t>38112</t>
  </si>
  <si>
    <t>Tekuće donacije vjerskim zajednicama</t>
  </si>
  <si>
    <t>38113</t>
  </si>
  <si>
    <t>Tekuće donacije nacionalnim zajednicama i manjinama</t>
  </si>
  <si>
    <t>38114</t>
  </si>
  <si>
    <t>Tekuće donacije udrugama i političkim strankama</t>
  </si>
  <si>
    <t>38115</t>
  </si>
  <si>
    <t>Tekuće donacije sportskim društvima</t>
  </si>
  <si>
    <t>38116</t>
  </si>
  <si>
    <t>Tekuće donacije zakladama i fundacijama</t>
  </si>
  <si>
    <t>38117</t>
  </si>
  <si>
    <t>Tekuće donacije građanima i kućanstvima</t>
  </si>
  <si>
    <t>38118</t>
  </si>
  <si>
    <t>Tekuće donacije humanitarnim organizacijama</t>
  </si>
  <si>
    <t>38119</t>
  </si>
  <si>
    <t>Ostale tekuće donacije</t>
  </si>
  <si>
    <t>Tekuće donacije u naravi</t>
  </si>
  <si>
    <t>Ostale tekuće donacije u naravi</t>
  </si>
  <si>
    <t>Tekuće donacije iz EU sredstava</t>
  </si>
  <si>
    <t>K000001</t>
  </si>
  <si>
    <t>NAZIV PROJEKTA</t>
  </si>
  <si>
    <t>Postrojenja i oprema</t>
  </si>
  <si>
    <t>Uredska oprema i namještaj</t>
  </si>
  <si>
    <t>Računala i računalna oprema</t>
  </si>
  <si>
    <t>Uredska oprema</t>
  </si>
  <si>
    <t>Ostala uredska oprema</t>
  </si>
  <si>
    <t>Komunikacijska oprema</t>
  </si>
  <si>
    <t>Ostala komunikacijska oprema</t>
  </si>
  <si>
    <t>Oprema za održavanje i zaštitu</t>
  </si>
  <si>
    <t>Oprema za grijanje, ventilaciju i hlađenja</t>
  </si>
  <si>
    <t>Ostala oprema za održavanje i zaštitu</t>
  </si>
  <si>
    <t>Sportska i glazbena oprema</t>
  </si>
  <si>
    <t>Sportska oprema</t>
  </si>
  <si>
    <t>Uređaji, strojevi i oprema za ostale namjene</t>
  </si>
  <si>
    <t>Uređaji</t>
  </si>
  <si>
    <t>Oprema</t>
  </si>
  <si>
    <t>Knjige, umjetnička djela i ostale izložbene vrijednosti</t>
  </si>
  <si>
    <t>Knjige</t>
  </si>
  <si>
    <t>Rashodi za dodatna ulaganja na nefinancijskoj imovini</t>
  </si>
  <si>
    <t>Dodatna ulaganja na građevinskim objektima</t>
  </si>
  <si>
    <t>45111</t>
  </si>
  <si>
    <t>Dodatna ulaganja na postrojenjima i opremi</t>
  </si>
  <si>
    <t>45211</t>
  </si>
  <si>
    <t>Dodatna ulaganja na prijevoznim sredstvima</t>
  </si>
  <si>
    <t>45311</t>
  </si>
  <si>
    <t>Dodatna ulaganja za ostalu nefinancijsku imovinu</t>
  </si>
  <si>
    <t>45411</t>
  </si>
  <si>
    <t>Otplata glavnice primljenih zajmova od trgovačkih društava i obrtnika izvan javnog sektora</t>
  </si>
  <si>
    <t>Otplata glavnice primljenih robnih zajmova od tuzemnih trgovačkih društava izvan javnog sektora</t>
  </si>
  <si>
    <t>VLASTITI IZVORI</t>
  </si>
  <si>
    <t>Višak/manjak prihoda</t>
  </si>
  <si>
    <t>Višak prihoda</t>
  </si>
  <si>
    <t>Višak prihoda poslovanja</t>
  </si>
  <si>
    <t>Višak prihoda poslovanja-vlastiti prihodi</t>
  </si>
  <si>
    <t>Višak prihoda poslovanja-Prihodi za posebne namjene</t>
  </si>
  <si>
    <t>Višak prihoda poslovanja-Pomoći</t>
  </si>
  <si>
    <t>Višak prihoda poslovanja-Pomoći EU</t>
  </si>
  <si>
    <t>Višak prihoda poslovanja-Donacije</t>
  </si>
  <si>
    <t>Višak prihoda poslovanja-Zaduživanje</t>
  </si>
  <si>
    <t>6362 Kapitalne pomoći proračunskim korisnicima iz proračuna koji im nije nadležan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</si>
</sst>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MS Sans Serif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MS Sans Serif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0"/>
      <name val="Arial"/>
      <family val="2"/>
      <charset val="238"/>
    </font>
    <font>
      <b/>
      <i/>
      <sz val="11"/>
      <color theme="0"/>
      <name val="Arial"/>
      <family val="2"/>
    </font>
    <font>
      <b/>
      <sz val="10"/>
      <color theme="0"/>
      <name val="Arial"/>
      <family val="2"/>
      <charset val="238"/>
    </font>
    <font>
      <b/>
      <sz val="11"/>
      <color theme="1"/>
      <name val="Calibri Light"/>
      <family val="1"/>
      <charset val="238"/>
      <scheme val="major"/>
    </font>
    <font>
      <i/>
      <sz val="11"/>
      <color theme="1"/>
      <name val="Calibri Light"/>
      <family val="1"/>
      <charset val="238"/>
      <scheme val="major"/>
    </font>
    <font>
      <sz val="9"/>
      <color indexed="8"/>
      <name val="Arial"/>
      <family val="2"/>
      <charset val="238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  <charset val="238"/>
    </font>
    <font>
      <sz val="11"/>
      <color theme="1"/>
      <name val="Calibri Light"/>
      <family val="1"/>
      <charset val="238"/>
      <scheme val="major"/>
    </font>
    <font>
      <i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i/>
      <sz val="11"/>
      <color theme="1"/>
      <name val="Calibri Light"/>
      <family val="1"/>
      <charset val="238"/>
      <scheme val="major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11"/>
      <name val="Calibri Light"/>
      <family val="1"/>
      <charset val="238"/>
      <scheme val="major"/>
    </font>
    <font>
      <b/>
      <sz val="11"/>
      <name val="Calibri Light"/>
      <family val="1"/>
      <charset val="238"/>
      <scheme val="major"/>
    </font>
    <font>
      <sz val="11"/>
      <name val="Calibri Light"/>
      <family val="1"/>
      <charset val="238"/>
      <scheme val="major"/>
    </font>
    <font>
      <b/>
      <i/>
      <sz val="11"/>
      <name val="Calibri Light"/>
      <family val="1"/>
      <charset val="238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 style="hair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/>
      <right/>
      <top style="medium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indexed="64"/>
      </right>
      <top style="hair">
        <color theme="0" tint="-0.34998626667073579"/>
      </top>
      <bottom/>
      <diagonal/>
    </border>
    <border>
      <left style="hair">
        <color indexed="64"/>
      </left>
      <right style="medium">
        <color indexed="64"/>
      </right>
      <top style="hair">
        <color theme="0" tint="-0.34998626667073579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indexed="64"/>
      </right>
      <top/>
      <bottom style="hair">
        <color theme="0" tint="-0.34998626667073579"/>
      </bottom>
      <diagonal/>
    </border>
    <border>
      <left style="hair">
        <color indexed="64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theme="0" tint="-0.34998626667073579"/>
      </right>
      <top style="thin">
        <color indexed="64"/>
      </top>
      <bottom/>
      <diagonal/>
    </border>
    <border>
      <left style="hair">
        <color theme="0" tint="-0.34998626667073579"/>
      </left>
      <right/>
      <top style="thin">
        <color indexed="64"/>
      </top>
      <bottom/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6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4" fontId="3" fillId="2" borderId="4" xfId="0" applyNumberFormat="1" applyFont="1" applyFill="1" applyBorder="1" applyAlignment="1">
      <alignment horizontal="right"/>
    </xf>
    <xf numFmtId="0" fontId="0" fillId="0" borderId="3" xfId="0" applyBorder="1"/>
    <xf numFmtId="4" fontId="3" fillId="2" borderId="3" xfId="0" applyNumberFormat="1" applyFont="1" applyFill="1" applyBorder="1" applyAlignment="1">
      <alignment horizontal="right"/>
    </xf>
    <xf numFmtId="0" fontId="10" fillId="2" borderId="3" xfId="0" quotePrefix="1" applyFont="1" applyFill="1" applyBorder="1" applyAlignment="1">
      <alignment vertical="center"/>
    </xf>
    <xf numFmtId="0" fontId="10" fillId="2" borderId="3" xfId="0" quotePrefix="1" applyFont="1" applyFill="1" applyBorder="1" applyAlignment="1">
      <alignment vertical="center" wrapText="1"/>
    </xf>
    <xf numFmtId="0" fontId="0" fillId="0" borderId="3" xfId="0" applyBorder="1" applyAlignment="1">
      <alignment horizontal="left"/>
    </xf>
    <xf numFmtId="0" fontId="9" fillId="2" borderId="3" xfId="0" quotePrefix="1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2" fontId="0" fillId="0" borderId="3" xfId="0" applyNumberFormat="1" applyBorder="1"/>
    <xf numFmtId="0" fontId="19" fillId="0" borderId="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Font="1" applyBorder="1"/>
    <xf numFmtId="0" fontId="18" fillId="0" borderId="3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18" fillId="0" borderId="3" xfId="0" applyFont="1" applyBorder="1" applyAlignment="1">
      <alignment horizontal="left" vertical="top"/>
    </xf>
    <xf numFmtId="0" fontId="20" fillId="0" borderId="1" xfId="0" applyFont="1" applyBorder="1"/>
    <xf numFmtId="0" fontId="20" fillId="0" borderId="2" xfId="0" applyFont="1" applyBorder="1"/>
    <xf numFmtId="0" fontId="20" fillId="0" borderId="4" xfId="0" applyFont="1" applyBorder="1"/>
    <xf numFmtId="0" fontId="20" fillId="0" borderId="3" xfId="0" applyFont="1" applyBorder="1"/>
    <xf numFmtId="4" fontId="0" fillId="0" borderId="3" xfId="0" applyNumberFormat="1" applyBorder="1"/>
    <xf numFmtId="4" fontId="0" fillId="0" borderId="0" xfId="0" applyNumberFormat="1"/>
    <xf numFmtId="4" fontId="18" fillId="0" borderId="3" xfId="0" applyNumberFormat="1" applyFont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0" fontId="22" fillId="2" borderId="3" xfId="0" quotePrefix="1" applyFont="1" applyFill="1" applyBorder="1" applyAlignment="1">
      <alignment horizontal="left" vertical="center"/>
    </xf>
    <xf numFmtId="0" fontId="19" fillId="5" borderId="3" xfId="0" applyFont="1" applyFill="1" applyBorder="1"/>
    <xf numFmtId="0" fontId="0" fillId="0" borderId="0" xfId="0" applyBorder="1"/>
    <xf numFmtId="0" fontId="18" fillId="0" borderId="0" xfId="0" applyFont="1" applyBorder="1" applyAlignment="1">
      <alignment horizontal="left"/>
    </xf>
    <xf numFmtId="4" fontId="0" fillId="0" borderId="0" xfId="0" applyNumberFormat="1" applyBorder="1"/>
    <xf numFmtId="0" fontId="0" fillId="0" borderId="0" xfId="0" applyNumberFormat="1" applyFill="1" applyBorder="1" applyAlignment="1" applyProtection="1"/>
    <xf numFmtId="0" fontId="23" fillId="2" borderId="0" xfId="0" applyNumberFormat="1" applyFont="1" applyFill="1" applyBorder="1" applyAlignment="1" applyProtection="1"/>
    <xf numFmtId="1" fontId="24" fillId="2" borderId="0" xfId="0" applyNumberFormat="1" applyFont="1" applyFill="1" applyAlignment="1">
      <alignment wrapText="1"/>
    </xf>
    <xf numFmtId="0" fontId="24" fillId="2" borderId="0" xfId="0" applyFont="1" applyFill="1"/>
    <xf numFmtId="0" fontId="24" fillId="2" borderId="0" xfId="0" applyFont="1" applyFill="1" applyAlignment="1">
      <alignment horizontal="right"/>
    </xf>
    <xf numFmtId="0" fontId="23" fillId="0" borderId="0" xfId="0" applyNumberFormat="1" applyFont="1" applyFill="1" applyBorder="1" applyAlignment="1" applyProtection="1"/>
    <xf numFmtId="1" fontId="25" fillId="6" borderId="6" xfId="0" applyNumberFormat="1" applyFont="1" applyFill="1" applyBorder="1" applyAlignment="1">
      <alignment horizontal="right" vertical="top" wrapText="1"/>
    </xf>
    <xf numFmtId="1" fontId="25" fillId="6" borderId="10" xfId="0" applyNumberFormat="1" applyFont="1" applyFill="1" applyBorder="1" applyAlignment="1">
      <alignment horizontal="left" wrapText="1"/>
    </xf>
    <xf numFmtId="0" fontId="24" fillId="0" borderId="11" xfId="0" applyFont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left" wrapText="1"/>
    </xf>
    <xf numFmtId="0" fontId="25" fillId="0" borderId="11" xfId="0" applyFont="1" applyBorder="1" applyAlignment="1">
      <alignment vertical="center" wrapText="1"/>
    </xf>
    <xf numFmtId="0" fontId="25" fillId="7" borderId="3" xfId="0" applyFont="1" applyFill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4" fillId="7" borderId="12" xfId="0" applyFont="1" applyFill="1" applyBorder="1"/>
    <xf numFmtId="0" fontId="26" fillId="0" borderId="0" xfId="0" applyNumberFormat="1" applyFont="1" applyFill="1" applyBorder="1" applyAlignment="1" applyProtection="1"/>
    <xf numFmtId="1" fontId="25" fillId="0" borderId="14" xfId="0" applyNumberFormat="1" applyFont="1" applyBorder="1" applyAlignment="1">
      <alignment horizontal="left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7" borderId="3" xfId="0" applyNumberFormat="1" applyFont="1" applyFill="1" applyBorder="1" applyAlignment="1">
      <alignment horizontal="right" vertical="center" wrapText="1"/>
    </xf>
    <xf numFmtId="4" fontId="25" fillId="0" borderId="3" xfId="0" applyNumberFormat="1" applyFont="1" applyBorder="1" applyAlignment="1">
      <alignment horizontal="right" vertical="center" wrapText="1"/>
    </xf>
    <xf numFmtId="1" fontId="24" fillId="0" borderId="14" xfId="0" applyNumberFormat="1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4" fontId="24" fillId="7" borderId="3" xfId="0" applyNumberFormat="1" applyFont="1" applyFill="1" applyBorder="1" applyAlignment="1">
      <alignment horizontal="right" vertical="center" wrapText="1"/>
    </xf>
    <xf numFmtId="4" fontId="24" fillId="0" borderId="3" xfId="0" applyNumberFormat="1" applyFont="1" applyBorder="1" applyAlignment="1">
      <alignment horizontal="right" vertical="center"/>
    </xf>
    <xf numFmtId="4" fontId="24" fillId="7" borderId="3" xfId="0" applyNumberFormat="1" applyFont="1" applyFill="1" applyBorder="1" applyAlignment="1">
      <alignment horizontal="right" vertical="center"/>
    </xf>
    <xf numFmtId="4" fontId="24" fillId="0" borderId="3" xfId="0" applyNumberFormat="1" applyFont="1" applyBorder="1" applyAlignment="1">
      <alignment horizontal="righ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4" fontId="24" fillId="0" borderId="3" xfId="0" applyNumberFormat="1" applyFont="1" applyFill="1" applyBorder="1" applyAlignment="1">
      <alignment horizontal="right" vertical="center"/>
    </xf>
    <xf numFmtId="4" fontId="24" fillId="0" borderId="3" xfId="0" applyNumberFormat="1" applyFont="1" applyFill="1" applyBorder="1" applyAlignment="1">
      <alignment horizontal="right" vertical="center" wrapText="1"/>
    </xf>
    <xf numFmtId="4" fontId="24" fillId="2" borderId="3" xfId="0" applyNumberFormat="1" applyFont="1" applyFill="1" applyBorder="1" applyAlignment="1">
      <alignment horizontal="right" vertical="center" wrapText="1"/>
    </xf>
    <xf numFmtId="0" fontId="24" fillId="7" borderId="1" xfId="0" applyFont="1" applyFill="1" applyBorder="1"/>
    <xf numFmtId="1" fontId="27" fillId="0" borderId="14" xfId="0" applyNumberFormat="1" applyFont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3" xfId="0" applyNumberFormat="1" applyFont="1" applyFill="1" applyBorder="1" applyAlignment="1">
      <alignment horizontal="right" vertical="center" wrapText="1"/>
    </xf>
    <xf numFmtId="4" fontId="25" fillId="7" borderId="12" xfId="0" applyNumberFormat="1" applyFont="1" applyFill="1" applyBorder="1" applyAlignment="1">
      <alignment horizontal="right" vertical="center" wrapText="1"/>
    </xf>
    <xf numFmtId="4" fontId="24" fillId="7" borderId="1" xfId="0" applyNumberFormat="1" applyFont="1" applyFill="1" applyBorder="1"/>
    <xf numFmtId="4" fontId="25" fillId="0" borderId="11" xfId="0" applyNumberFormat="1" applyFont="1" applyBorder="1" applyAlignment="1">
      <alignment horizontal="right" vertical="center"/>
    </xf>
    <xf numFmtId="4" fontId="25" fillId="7" borderId="3" xfId="0" applyNumberFormat="1" applyFont="1" applyFill="1" applyBorder="1" applyAlignment="1">
      <alignment horizontal="right" vertical="center"/>
    </xf>
    <xf numFmtId="4" fontId="25" fillId="2" borderId="3" xfId="0" applyNumberFormat="1" applyFont="1" applyFill="1" applyBorder="1" applyAlignment="1">
      <alignment horizontal="right" vertical="center"/>
    </xf>
    <xf numFmtId="4" fontId="25" fillId="0" borderId="3" xfId="0" applyNumberFormat="1" applyFont="1" applyBorder="1" applyAlignment="1">
      <alignment horizontal="right" vertical="center"/>
    </xf>
    <xf numFmtId="1" fontId="25" fillId="4" borderId="14" xfId="0" applyNumberFormat="1" applyFont="1" applyFill="1" applyBorder="1" applyAlignment="1">
      <alignment horizontal="left" vertical="center" wrapText="1"/>
    </xf>
    <xf numFmtId="4" fontId="25" fillId="4" borderId="11" xfId="0" applyNumberFormat="1" applyFont="1" applyFill="1" applyBorder="1" applyAlignment="1">
      <alignment horizontal="right" vertical="center" wrapText="1"/>
    </xf>
    <xf numFmtId="4" fontId="25" fillId="4" borderId="3" xfId="0" applyNumberFormat="1" applyFont="1" applyFill="1" applyBorder="1" applyAlignment="1">
      <alignment horizontal="right" vertical="center"/>
    </xf>
    <xf numFmtId="4" fontId="25" fillId="4" borderId="3" xfId="0" applyNumberFormat="1" applyFont="1" applyFill="1" applyBorder="1" applyAlignment="1">
      <alignment horizontal="right" vertical="center" wrapText="1"/>
    </xf>
    <xf numFmtId="1" fontId="25" fillId="8" borderId="14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0" fillId="2" borderId="0" xfId="0" applyNumberFormat="1" applyFont="1" applyFill="1" applyBorder="1" applyAlignment="1" applyProtection="1">
      <alignment horizontal="center"/>
    </xf>
    <xf numFmtId="0" fontId="30" fillId="2" borderId="0" xfId="0" applyNumberFormat="1" applyFont="1" applyFill="1" applyBorder="1" applyAlignment="1" applyProtection="1">
      <alignment horizontal="center" vertical="center"/>
    </xf>
    <xf numFmtId="0" fontId="30" fillId="9" borderId="15" xfId="0" applyNumberFormat="1" applyFont="1" applyFill="1" applyBorder="1" applyAlignment="1" applyProtection="1">
      <alignment horizontal="center" vertical="center" wrapText="1"/>
    </xf>
    <xf numFmtId="0" fontId="30" fillId="9" borderId="16" xfId="0" applyNumberFormat="1" applyFont="1" applyFill="1" applyBorder="1" applyAlignment="1" applyProtection="1">
      <alignment horizontal="center" vertical="center" wrapText="1"/>
    </xf>
    <xf numFmtId="4" fontId="30" fillId="9" borderId="17" xfId="0" applyNumberFormat="1" applyFont="1" applyFill="1" applyBorder="1" applyAlignment="1" applyProtection="1">
      <alignment horizontal="center" vertical="center" wrapText="1"/>
    </xf>
    <xf numFmtId="4" fontId="30" fillId="10" borderId="18" xfId="0" applyNumberFormat="1" applyFont="1" applyFill="1" applyBorder="1" applyAlignment="1" applyProtection="1">
      <alignment horizontal="center" vertical="center" wrapText="1"/>
    </xf>
    <xf numFmtId="4" fontId="30" fillId="9" borderId="15" xfId="0" applyNumberFormat="1" applyFont="1" applyFill="1" applyBorder="1" applyAlignment="1" applyProtection="1">
      <alignment horizontal="center" vertical="center" wrapText="1"/>
    </xf>
    <xf numFmtId="4" fontId="30" fillId="10" borderId="19" xfId="0" applyNumberFormat="1" applyFont="1" applyFill="1" applyBorder="1" applyAlignment="1" applyProtection="1">
      <alignment horizontal="center" vertical="center" wrapText="1"/>
    </xf>
    <xf numFmtId="4" fontId="30" fillId="2" borderId="20" xfId="0" applyNumberFormat="1" applyFont="1" applyFill="1" applyBorder="1" applyAlignment="1" applyProtection="1">
      <alignment horizontal="center" vertical="center" wrapText="1"/>
    </xf>
    <xf numFmtId="4" fontId="30" fillId="10" borderId="20" xfId="0" applyNumberFormat="1" applyFont="1" applyFill="1" applyBorder="1" applyAlignment="1" applyProtection="1">
      <alignment horizontal="center" vertical="center" wrapText="1"/>
    </xf>
    <xf numFmtId="4" fontId="30" fillId="9" borderId="21" xfId="0" applyNumberFormat="1" applyFont="1" applyFill="1" applyBorder="1" applyAlignment="1" applyProtection="1">
      <alignment horizontal="center" vertical="center" wrapText="1"/>
    </xf>
    <xf numFmtId="4" fontId="30" fillId="10" borderId="16" xfId="0" applyNumberFormat="1" applyFont="1" applyFill="1" applyBorder="1" applyAlignment="1" applyProtection="1">
      <alignment horizontal="center" vertical="center" wrapText="1"/>
    </xf>
    <xf numFmtId="4" fontId="30" fillId="0" borderId="21" xfId="0" applyNumberFormat="1" applyFont="1" applyFill="1" applyBorder="1" applyAlignment="1" applyProtection="1">
      <alignment horizontal="center" vertical="center" wrapText="1"/>
    </xf>
    <xf numFmtId="0" fontId="6" fillId="10" borderId="19" xfId="0" applyNumberFormat="1" applyFont="1" applyFill="1" applyBorder="1" applyAlignment="1" applyProtection="1">
      <alignment horizontal="center" vertical="center" wrapText="1"/>
    </xf>
    <xf numFmtId="0" fontId="30" fillId="0" borderId="22" xfId="0" applyNumberFormat="1" applyFont="1" applyFill="1" applyBorder="1" applyAlignment="1" applyProtection="1">
      <alignment horizontal="center"/>
    </xf>
    <xf numFmtId="0" fontId="31" fillId="0" borderId="23" xfId="0" applyNumberFormat="1" applyFont="1" applyFill="1" applyBorder="1" applyAlignment="1" applyProtection="1">
      <alignment wrapText="1"/>
    </xf>
    <xf numFmtId="4" fontId="31" fillId="0" borderId="24" xfId="0" applyNumberFormat="1" applyFont="1" applyFill="1" applyBorder="1" applyAlignment="1" applyProtection="1"/>
    <xf numFmtId="4" fontId="31" fillId="10" borderId="25" xfId="0" applyNumberFormat="1" applyFont="1" applyFill="1" applyBorder="1" applyAlignment="1" applyProtection="1"/>
    <xf numFmtId="4" fontId="31" fillId="0" borderId="22" xfId="0" applyNumberFormat="1" applyFont="1" applyFill="1" applyBorder="1" applyAlignment="1" applyProtection="1"/>
    <xf numFmtId="4" fontId="31" fillId="10" borderId="26" xfId="0" applyNumberFormat="1" applyFont="1" applyFill="1" applyBorder="1" applyAlignment="1" applyProtection="1"/>
    <xf numFmtId="4" fontId="31" fillId="2" borderId="27" xfId="0" applyNumberFormat="1" applyFont="1" applyFill="1" applyBorder="1" applyAlignment="1" applyProtection="1"/>
    <xf numFmtId="4" fontId="31" fillId="10" borderId="27" xfId="0" applyNumberFormat="1" applyFont="1" applyFill="1" applyBorder="1" applyAlignment="1" applyProtection="1"/>
    <xf numFmtId="4" fontId="31" fillId="0" borderId="28" xfId="0" applyNumberFormat="1" applyFont="1" applyFill="1" applyBorder="1" applyAlignment="1" applyProtection="1"/>
    <xf numFmtId="4" fontId="31" fillId="10" borderId="23" xfId="0" applyNumberFormat="1" applyFont="1" applyFill="1" applyBorder="1" applyAlignment="1" applyProtection="1"/>
    <xf numFmtId="0" fontId="3" fillId="10" borderId="26" xfId="0" applyNumberFormat="1" applyFont="1" applyFill="1" applyBorder="1" applyAlignment="1" applyProtection="1"/>
    <xf numFmtId="0" fontId="32" fillId="11" borderId="22" xfId="0" applyNumberFormat="1" applyFont="1" applyFill="1" applyBorder="1" applyAlignment="1" applyProtection="1">
      <alignment horizontal="center"/>
    </xf>
    <xf numFmtId="0" fontId="33" fillId="11" borderId="23" xfId="0" applyNumberFormat="1" applyFont="1" applyFill="1" applyBorder="1" applyAlignment="1" applyProtection="1">
      <alignment wrapText="1"/>
    </xf>
    <xf numFmtId="4" fontId="32" fillId="12" borderId="23" xfId="0" applyNumberFormat="1" applyFont="1" applyFill="1" applyBorder="1" applyAlignment="1" applyProtection="1"/>
    <xf numFmtId="4" fontId="32" fillId="12" borderId="25" xfId="0" applyNumberFormat="1" applyFont="1" applyFill="1" applyBorder="1" applyAlignment="1" applyProtection="1"/>
    <xf numFmtId="4" fontId="32" fillId="12" borderId="29" xfId="0" applyNumberFormat="1" applyFont="1" applyFill="1" applyBorder="1" applyAlignment="1" applyProtection="1"/>
    <xf numFmtId="4" fontId="32" fillId="12" borderId="26" xfId="0" applyNumberFormat="1" applyFont="1" applyFill="1" applyBorder="1" applyAlignment="1" applyProtection="1"/>
    <xf numFmtId="4" fontId="32" fillId="12" borderId="30" xfId="0" applyNumberFormat="1" applyFont="1" applyFill="1" applyBorder="1" applyAlignment="1" applyProtection="1"/>
    <xf numFmtId="4" fontId="32" fillId="12" borderId="31" xfId="0" applyNumberFormat="1" applyFont="1" applyFill="1" applyBorder="1" applyAlignment="1" applyProtection="1"/>
    <xf numFmtId="4" fontId="32" fillId="12" borderId="32" xfId="0" applyNumberFormat="1" applyFont="1" applyFill="1" applyBorder="1" applyAlignment="1" applyProtection="1"/>
    <xf numFmtId="4" fontId="32" fillId="12" borderId="33" xfId="0" applyNumberFormat="1" applyFont="1" applyFill="1" applyBorder="1" applyAlignment="1" applyProtection="1"/>
    <xf numFmtId="4" fontId="32" fillId="12" borderId="34" xfId="0" applyNumberFormat="1" applyFont="1" applyFill="1" applyBorder="1" applyAlignment="1" applyProtection="1"/>
    <xf numFmtId="4" fontId="34" fillId="12" borderId="26" xfId="0" applyNumberFormat="1" applyFont="1" applyFill="1" applyBorder="1" applyAlignment="1" applyProtection="1"/>
    <xf numFmtId="0" fontId="30" fillId="0" borderId="22" xfId="0" applyNumberFormat="1" applyFont="1" applyFill="1" applyBorder="1" applyAlignment="1" applyProtection="1">
      <alignment horizontal="left"/>
    </xf>
    <xf numFmtId="0" fontId="30" fillId="0" borderId="23" xfId="0" applyNumberFormat="1" applyFont="1" applyFill="1" applyBorder="1" applyAlignment="1" applyProtection="1">
      <alignment wrapText="1"/>
    </xf>
    <xf numFmtId="4" fontId="30" fillId="0" borderId="24" xfId="0" applyNumberFormat="1" applyFont="1" applyFill="1" applyBorder="1" applyAlignment="1" applyProtection="1"/>
    <xf numFmtId="4" fontId="30" fillId="8" borderId="25" xfId="0" applyNumberFormat="1" applyFont="1" applyFill="1" applyBorder="1" applyAlignment="1" applyProtection="1"/>
    <xf numFmtId="4" fontId="30" fillId="0" borderId="22" xfId="0" applyNumberFormat="1" applyFont="1" applyFill="1" applyBorder="1" applyAlignment="1" applyProtection="1"/>
    <xf numFmtId="4" fontId="30" fillId="10" borderId="26" xfId="0" applyNumberFormat="1" applyFont="1" applyFill="1" applyBorder="1" applyAlignment="1" applyProtection="1"/>
    <xf numFmtId="4" fontId="30" fillId="2" borderId="28" xfId="0" applyNumberFormat="1" applyFont="1" applyFill="1" applyBorder="1" applyAlignment="1" applyProtection="1"/>
    <xf numFmtId="4" fontId="30" fillId="10" borderId="23" xfId="0" applyNumberFormat="1" applyFont="1" applyFill="1" applyBorder="1" applyAlignment="1" applyProtection="1"/>
    <xf numFmtId="4" fontId="30" fillId="0" borderId="31" xfId="0" applyNumberFormat="1" applyFont="1" applyFill="1" applyBorder="1" applyAlignment="1" applyProtection="1"/>
    <xf numFmtId="4" fontId="30" fillId="10" borderId="32" xfId="0" applyNumberFormat="1" applyFont="1" applyFill="1" applyBorder="1" applyAlignment="1" applyProtection="1"/>
    <xf numFmtId="4" fontId="30" fillId="0" borderId="35" xfId="0" applyNumberFormat="1" applyFont="1" applyFill="1" applyBorder="1" applyAlignment="1" applyProtection="1"/>
    <xf numFmtId="4" fontId="30" fillId="10" borderId="36" xfId="0" applyNumberFormat="1" applyFont="1" applyFill="1" applyBorder="1" applyAlignment="1" applyProtection="1"/>
    <xf numFmtId="0" fontId="6" fillId="10" borderId="32" xfId="0" applyNumberFormat="1" applyFont="1" applyFill="1" applyBorder="1" applyAlignment="1" applyProtection="1"/>
    <xf numFmtId="0" fontId="32" fillId="13" borderId="22" xfId="0" applyNumberFormat="1" applyFont="1" applyFill="1" applyBorder="1" applyAlignment="1" applyProtection="1">
      <alignment horizontal="left"/>
    </xf>
    <xf numFmtId="0" fontId="32" fillId="13" borderId="23" xfId="0" applyNumberFormat="1" applyFont="1" applyFill="1" applyBorder="1" applyAlignment="1" applyProtection="1">
      <alignment wrapText="1"/>
    </xf>
    <xf numFmtId="4" fontId="32" fillId="13" borderId="24" xfId="0" applyNumberFormat="1" applyFont="1" applyFill="1" applyBorder="1" applyAlignment="1" applyProtection="1"/>
    <xf numFmtId="4" fontId="32" fillId="13" borderId="25" xfId="0" applyNumberFormat="1" applyFont="1" applyFill="1" applyBorder="1" applyAlignment="1" applyProtection="1"/>
    <xf numFmtId="4" fontId="32" fillId="13" borderId="22" xfId="0" applyNumberFormat="1" applyFont="1" applyFill="1" applyBorder="1" applyAlignment="1" applyProtection="1"/>
    <xf numFmtId="4" fontId="32" fillId="13" borderId="26" xfId="0" applyNumberFormat="1" applyFont="1" applyFill="1" applyBorder="1" applyAlignment="1" applyProtection="1"/>
    <xf numFmtId="4" fontId="32" fillId="13" borderId="28" xfId="0" applyNumberFormat="1" applyFont="1" applyFill="1" applyBorder="1" applyAlignment="1" applyProtection="1"/>
    <xf numFmtId="4" fontId="32" fillId="13" borderId="23" xfId="0" applyNumberFormat="1" applyFont="1" applyFill="1" applyBorder="1" applyAlignment="1" applyProtection="1"/>
    <xf numFmtId="4" fontId="32" fillId="13" borderId="31" xfId="0" applyNumberFormat="1" applyFont="1" applyFill="1" applyBorder="1" applyAlignment="1" applyProtection="1"/>
    <xf numFmtId="4" fontId="32" fillId="13" borderId="32" xfId="0" applyNumberFormat="1" applyFont="1" applyFill="1" applyBorder="1" applyAlignment="1" applyProtection="1"/>
    <xf numFmtId="4" fontId="32" fillId="13" borderId="35" xfId="0" applyNumberFormat="1" applyFont="1" applyFill="1" applyBorder="1" applyAlignment="1" applyProtection="1"/>
    <xf numFmtId="4" fontId="32" fillId="13" borderId="36" xfId="0" applyNumberFormat="1" applyFont="1" applyFill="1" applyBorder="1" applyAlignment="1" applyProtection="1"/>
    <xf numFmtId="4" fontId="34" fillId="13" borderId="32" xfId="0" applyNumberFormat="1" applyFont="1" applyFill="1" applyBorder="1" applyAlignment="1" applyProtection="1"/>
    <xf numFmtId="0" fontId="35" fillId="13" borderId="0" xfId="0" applyFont="1" applyFill="1"/>
    <xf numFmtId="4" fontId="30" fillId="13" borderId="24" xfId="0" applyNumberFormat="1" applyFont="1" applyFill="1" applyBorder="1" applyAlignment="1" applyProtection="1"/>
    <xf numFmtId="4" fontId="30" fillId="13" borderId="25" xfId="0" applyNumberFormat="1" applyFont="1" applyFill="1" applyBorder="1" applyAlignment="1" applyProtection="1"/>
    <xf numFmtId="4" fontId="30" fillId="13" borderId="31" xfId="0" applyNumberFormat="1" applyFont="1" applyFill="1" applyBorder="1" applyAlignment="1" applyProtection="1"/>
    <xf numFmtId="4" fontId="30" fillId="13" borderId="37" xfId="0" applyNumberFormat="1" applyFont="1" applyFill="1" applyBorder="1" applyAlignment="1" applyProtection="1"/>
    <xf numFmtId="4" fontId="30" fillId="13" borderId="28" xfId="0" applyNumberFormat="1" applyFont="1" applyFill="1" applyBorder="1" applyAlignment="1" applyProtection="1"/>
    <xf numFmtId="4" fontId="30" fillId="13" borderId="26" xfId="0" applyNumberFormat="1" applyFont="1" applyFill="1" applyBorder="1" applyAlignment="1" applyProtection="1"/>
    <xf numFmtId="4" fontId="30" fillId="13" borderId="32" xfId="0" applyNumberFormat="1" applyFont="1" applyFill="1" applyBorder="1" applyAlignment="1" applyProtection="1"/>
    <xf numFmtId="4" fontId="30" fillId="13" borderId="35" xfId="0" applyNumberFormat="1" applyFont="1" applyFill="1" applyBorder="1" applyAlignment="1" applyProtection="1"/>
    <xf numFmtId="4" fontId="30" fillId="13" borderId="36" xfId="0" applyNumberFormat="1" applyFont="1" applyFill="1" applyBorder="1" applyAlignment="1" applyProtection="1"/>
    <xf numFmtId="4" fontId="5" fillId="13" borderId="32" xfId="0" applyNumberFormat="1" applyFont="1" applyFill="1" applyBorder="1" applyAlignment="1" applyProtection="1"/>
    <xf numFmtId="0" fontId="35" fillId="2" borderId="0" xfId="0" applyFont="1" applyFill="1"/>
    <xf numFmtId="4" fontId="30" fillId="10" borderId="25" xfId="0" applyNumberFormat="1" applyFont="1" applyFill="1" applyBorder="1" applyAlignment="1" applyProtection="1"/>
    <xf numFmtId="4" fontId="30" fillId="10" borderId="37" xfId="0" applyNumberFormat="1" applyFont="1" applyFill="1" applyBorder="1" applyAlignment="1" applyProtection="1"/>
    <xf numFmtId="4" fontId="30" fillId="2" borderId="27" xfId="0" applyNumberFormat="1" applyFont="1" applyFill="1" applyBorder="1" applyAlignment="1" applyProtection="1"/>
    <xf numFmtId="4" fontId="30" fillId="2" borderId="24" xfId="0" applyNumberFormat="1" applyFont="1" applyFill="1" applyBorder="1" applyAlignment="1" applyProtection="1"/>
    <xf numFmtId="4" fontId="6" fillId="10" borderId="37" xfId="0" applyNumberFormat="1" applyFont="1" applyFill="1" applyBorder="1" applyAlignment="1" applyProtection="1"/>
    <xf numFmtId="0" fontId="36" fillId="2" borderId="0" xfId="0" applyFont="1" applyFill="1"/>
    <xf numFmtId="4" fontId="31" fillId="14" borderId="22" xfId="0" applyNumberFormat="1" applyFont="1" applyFill="1" applyBorder="1" applyAlignment="1" applyProtection="1"/>
    <xf numFmtId="4" fontId="31" fillId="10" borderId="37" xfId="0" applyNumberFormat="1" applyFont="1" applyFill="1" applyBorder="1" applyAlignment="1" applyProtection="1"/>
    <xf numFmtId="4" fontId="31" fillId="2" borderId="28" xfId="0" applyNumberFormat="1" applyFont="1" applyFill="1" applyBorder="1" applyAlignment="1" applyProtection="1"/>
    <xf numFmtId="4" fontId="31" fillId="14" borderId="31" xfId="0" applyNumberFormat="1" applyFont="1" applyFill="1" applyBorder="1" applyAlignment="1" applyProtection="1"/>
    <xf numFmtId="4" fontId="31" fillId="10" borderId="32" xfId="0" applyNumberFormat="1" applyFont="1" applyFill="1" applyBorder="1" applyAlignment="1" applyProtection="1"/>
    <xf numFmtId="4" fontId="31" fillId="14" borderId="35" xfId="0" applyNumberFormat="1" applyFont="1" applyFill="1" applyBorder="1" applyAlignment="1" applyProtection="1"/>
    <xf numFmtId="4" fontId="31" fillId="10" borderId="36" xfId="0" applyNumberFormat="1" applyFont="1" applyFill="1" applyBorder="1" applyAlignment="1" applyProtection="1"/>
    <xf numFmtId="4" fontId="3" fillId="10" borderId="32" xfId="0" applyNumberFormat="1" applyFont="1" applyFill="1" applyBorder="1" applyAlignment="1" applyProtection="1"/>
    <xf numFmtId="4" fontId="31" fillId="2" borderId="30" xfId="0" applyNumberFormat="1" applyFont="1" applyFill="1" applyBorder="1" applyAlignment="1" applyProtection="1"/>
    <xf numFmtId="4" fontId="31" fillId="14" borderId="28" xfId="0" applyNumberFormat="1" applyFont="1" applyFill="1" applyBorder="1" applyAlignment="1" applyProtection="1"/>
    <xf numFmtId="4" fontId="31" fillId="14" borderId="38" xfId="0" applyNumberFormat="1" applyFont="1" applyFill="1" applyBorder="1" applyAlignment="1" applyProtection="1"/>
    <xf numFmtId="4" fontId="31" fillId="10" borderId="39" xfId="0" applyNumberFormat="1" applyFont="1" applyFill="1" applyBorder="1" applyAlignment="1" applyProtection="1"/>
    <xf numFmtId="4" fontId="37" fillId="10" borderId="32" xfId="0" applyNumberFormat="1" applyFont="1" applyFill="1" applyBorder="1" applyAlignment="1" applyProtection="1"/>
    <xf numFmtId="0" fontId="31" fillId="0" borderId="40" xfId="0" applyNumberFormat="1" applyFont="1" applyFill="1" applyBorder="1" applyAlignment="1" applyProtection="1"/>
    <xf numFmtId="4" fontId="37" fillId="10" borderId="26" xfId="0" applyNumberFormat="1" applyFont="1" applyFill="1" applyBorder="1" applyAlignment="1" applyProtection="1"/>
    <xf numFmtId="4" fontId="37" fillId="10" borderId="37" xfId="0" applyNumberFormat="1" applyFont="1" applyFill="1" applyBorder="1" applyAlignment="1" applyProtection="1"/>
    <xf numFmtId="4" fontId="38" fillId="14" borderId="22" xfId="0" applyNumberFormat="1" applyFont="1" applyFill="1" applyBorder="1" applyAlignment="1" applyProtection="1"/>
    <xf numFmtId="4" fontId="38" fillId="10" borderId="26" xfId="0" applyNumberFormat="1" applyFont="1" applyFill="1" applyBorder="1" applyAlignment="1" applyProtection="1"/>
    <xf numFmtId="4" fontId="38" fillId="2" borderId="30" xfId="0" applyNumberFormat="1" applyFont="1" applyFill="1" applyBorder="1" applyAlignment="1" applyProtection="1"/>
    <xf numFmtId="4" fontId="38" fillId="14" borderId="28" xfId="0" applyNumberFormat="1" applyFont="1" applyFill="1" applyBorder="1" applyAlignment="1" applyProtection="1"/>
    <xf numFmtId="4" fontId="38" fillId="10" borderId="23" xfId="0" applyNumberFormat="1" applyFont="1" applyFill="1" applyBorder="1" applyAlignment="1" applyProtection="1"/>
    <xf numFmtId="4" fontId="39" fillId="10" borderId="26" xfId="0" applyNumberFormat="1" applyFont="1" applyFill="1" applyBorder="1" applyAlignment="1" applyProtection="1"/>
    <xf numFmtId="4" fontId="30" fillId="14" borderId="22" xfId="0" applyNumberFormat="1" applyFont="1" applyFill="1" applyBorder="1" applyAlignment="1" applyProtection="1"/>
    <xf numFmtId="4" fontId="30" fillId="14" borderId="28" xfId="0" applyNumberFormat="1" applyFont="1" applyFill="1" applyBorder="1" applyAlignment="1" applyProtection="1"/>
    <xf numFmtId="4" fontId="30" fillId="10" borderId="27" xfId="0" applyNumberFormat="1" applyFont="1" applyFill="1" applyBorder="1" applyAlignment="1" applyProtection="1"/>
    <xf numFmtId="4" fontId="40" fillId="10" borderId="37" xfId="0" applyNumberFormat="1" applyFont="1" applyFill="1" applyBorder="1" applyAlignment="1" applyProtection="1"/>
    <xf numFmtId="4" fontId="3" fillId="10" borderId="26" xfId="0" applyNumberFormat="1" applyFont="1" applyFill="1" applyBorder="1" applyAlignment="1" applyProtection="1"/>
    <xf numFmtId="4" fontId="3" fillId="10" borderId="37" xfId="0" applyNumberFormat="1" applyFont="1" applyFill="1" applyBorder="1" applyAlignment="1" applyProtection="1"/>
    <xf numFmtId="0" fontId="35" fillId="0" borderId="0" xfId="0" applyFont="1"/>
    <xf numFmtId="4" fontId="6" fillId="10" borderId="26" xfId="0" applyNumberFormat="1" applyFont="1" applyFill="1" applyBorder="1" applyAlignment="1" applyProtection="1"/>
    <xf numFmtId="0" fontId="36" fillId="0" borderId="0" xfId="0" applyFont="1"/>
    <xf numFmtId="0" fontId="36" fillId="0" borderId="0" xfId="0" applyFont="1" applyAlignment="1">
      <alignment horizontal="right"/>
    </xf>
    <xf numFmtId="4" fontId="24" fillId="2" borderId="22" xfId="0" applyNumberFormat="1" applyFont="1" applyFill="1" applyBorder="1" applyAlignment="1" applyProtection="1"/>
    <xf numFmtId="4" fontId="24" fillId="10" borderId="27" xfId="0" applyNumberFormat="1" applyFont="1" applyFill="1" applyBorder="1" applyAlignment="1" applyProtection="1"/>
    <xf numFmtId="0" fontId="41" fillId="0" borderId="0" xfId="0" applyFont="1"/>
    <xf numFmtId="0" fontId="41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42" fillId="0" borderId="0" xfId="0" applyFont="1"/>
    <xf numFmtId="0" fontId="43" fillId="0" borderId="0" xfId="0" applyFont="1" applyAlignment="1">
      <alignment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wrapText="1"/>
    </xf>
    <xf numFmtId="0" fontId="44" fillId="0" borderId="0" xfId="0" applyFont="1"/>
    <xf numFmtId="0" fontId="32" fillId="15" borderId="22" xfId="0" applyNumberFormat="1" applyFont="1" applyFill="1" applyBorder="1" applyAlignment="1" applyProtection="1">
      <alignment horizontal="left"/>
    </xf>
    <xf numFmtId="0" fontId="32" fillId="15" borderId="23" xfId="0" applyNumberFormat="1" applyFont="1" applyFill="1" applyBorder="1" applyAlignment="1" applyProtection="1">
      <alignment wrapText="1"/>
    </xf>
    <xf numFmtId="4" fontId="30" fillId="15" borderId="24" xfId="0" applyNumberFormat="1" applyFont="1" applyFill="1" applyBorder="1" applyAlignment="1" applyProtection="1"/>
    <xf numFmtId="4" fontId="30" fillId="15" borderId="25" xfId="0" applyNumberFormat="1" applyFont="1" applyFill="1" applyBorder="1" applyAlignment="1" applyProtection="1"/>
    <xf numFmtId="4" fontId="45" fillId="15" borderId="22" xfId="0" applyNumberFormat="1" applyFont="1" applyFill="1" applyBorder="1" applyAlignment="1" applyProtection="1"/>
    <xf numFmtId="4" fontId="45" fillId="15" borderId="26" xfId="0" applyNumberFormat="1" applyFont="1" applyFill="1" applyBorder="1" applyAlignment="1" applyProtection="1"/>
    <xf numFmtId="4" fontId="45" fillId="15" borderId="30" xfId="0" applyNumberFormat="1" applyFont="1" applyFill="1" applyBorder="1" applyAlignment="1" applyProtection="1"/>
    <xf numFmtId="4" fontId="45" fillId="15" borderId="28" xfId="0" applyNumberFormat="1" applyFont="1" applyFill="1" applyBorder="1" applyAlignment="1" applyProtection="1"/>
    <xf numFmtId="4" fontId="45" fillId="15" borderId="23" xfId="0" applyNumberFormat="1" applyFont="1" applyFill="1" applyBorder="1" applyAlignment="1" applyProtection="1"/>
    <xf numFmtId="4" fontId="46" fillId="15" borderId="26" xfId="0" applyNumberFormat="1" applyFont="1" applyFill="1" applyBorder="1" applyAlignment="1" applyProtection="1"/>
    <xf numFmtId="0" fontId="30" fillId="15" borderId="22" xfId="0" applyNumberFormat="1" applyFont="1" applyFill="1" applyBorder="1" applyAlignment="1" applyProtection="1">
      <alignment horizontal="center"/>
    </xf>
    <xf numFmtId="0" fontId="30" fillId="15" borderId="23" xfId="0" applyNumberFormat="1" applyFont="1" applyFill="1" applyBorder="1" applyAlignment="1" applyProtection="1">
      <alignment wrapText="1"/>
    </xf>
    <xf numFmtId="4" fontId="30" fillId="15" borderId="22" xfId="0" applyNumberFormat="1" applyFont="1" applyFill="1" applyBorder="1" applyAlignment="1" applyProtection="1"/>
    <xf numFmtId="4" fontId="30" fillId="15" borderId="37" xfId="0" applyNumberFormat="1" applyFont="1" applyFill="1" applyBorder="1" applyAlignment="1" applyProtection="1"/>
    <xf numFmtId="4" fontId="30" fillId="15" borderId="28" xfId="0" applyNumberFormat="1" applyFont="1" applyFill="1" applyBorder="1" applyAlignment="1" applyProtection="1"/>
    <xf numFmtId="4" fontId="30" fillId="15" borderId="26" xfId="0" applyNumberFormat="1" applyFont="1" applyFill="1" applyBorder="1" applyAlignment="1" applyProtection="1"/>
    <xf numFmtId="4" fontId="30" fillId="15" borderId="27" xfId="0" applyNumberFormat="1" applyFont="1" applyFill="1" applyBorder="1" applyAlignment="1" applyProtection="1"/>
    <xf numFmtId="4" fontId="6" fillId="15" borderId="26" xfId="0" applyNumberFormat="1" applyFont="1" applyFill="1" applyBorder="1" applyAlignment="1" applyProtection="1"/>
    <xf numFmtId="0" fontId="44" fillId="0" borderId="0" xfId="0" applyFont="1" applyAlignment="1">
      <alignment horizontal="right"/>
    </xf>
    <xf numFmtId="4" fontId="31" fillId="14" borderId="41" xfId="0" applyNumberFormat="1" applyFont="1" applyFill="1" applyBorder="1" applyAlignment="1" applyProtection="1"/>
    <xf numFmtId="4" fontId="31" fillId="10" borderId="42" xfId="0" applyNumberFormat="1" applyFont="1" applyFill="1" applyBorder="1" applyAlignment="1" applyProtection="1"/>
    <xf numFmtId="4" fontId="31" fillId="2" borderId="43" xfId="0" applyNumberFormat="1" applyFont="1" applyFill="1" applyBorder="1" applyAlignment="1" applyProtection="1"/>
    <xf numFmtId="4" fontId="31" fillId="14" borderId="44" xfId="0" applyNumberFormat="1" applyFont="1" applyFill="1" applyBorder="1" applyAlignment="1" applyProtection="1"/>
    <xf numFmtId="4" fontId="31" fillId="10" borderId="45" xfId="0" applyNumberFormat="1" applyFont="1" applyFill="1" applyBorder="1" applyAlignment="1" applyProtection="1"/>
    <xf numFmtId="4" fontId="3" fillId="10" borderId="42" xfId="0" applyNumberFormat="1" applyFont="1" applyFill="1" applyBorder="1" applyAlignment="1" applyProtection="1"/>
    <xf numFmtId="4" fontId="30" fillId="0" borderId="46" xfId="0" applyNumberFormat="1" applyFont="1" applyFill="1" applyBorder="1" applyAlignment="1" applyProtection="1"/>
    <xf numFmtId="4" fontId="30" fillId="10" borderId="46" xfId="0" applyNumberFormat="1" applyFont="1" applyFill="1" applyBorder="1" applyAlignment="1" applyProtection="1"/>
    <xf numFmtId="4" fontId="31" fillId="14" borderId="0" xfId="0" applyNumberFormat="1" applyFont="1" applyFill="1" applyBorder="1" applyAlignment="1" applyProtection="1"/>
    <xf numFmtId="4" fontId="31" fillId="10" borderId="0" xfId="0" applyNumberFormat="1" applyFont="1" applyFill="1" applyBorder="1" applyAlignment="1" applyProtection="1"/>
    <xf numFmtId="4" fontId="31" fillId="2" borderId="47" xfId="0" applyNumberFormat="1" applyFont="1" applyFill="1" applyBorder="1" applyAlignment="1" applyProtection="1"/>
    <xf numFmtId="4" fontId="31" fillId="10" borderId="48" xfId="0" applyNumberFormat="1" applyFont="1" applyFill="1" applyBorder="1" applyAlignment="1" applyProtection="1"/>
    <xf numFmtId="4" fontId="3" fillId="10" borderId="0" xfId="0" applyNumberFormat="1" applyFont="1" applyFill="1" applyBorder="1" applyAlignment="1" applyProtection="1"/>
    <xf numFmtId="0" fontId="30" fillId="2" borderId="49" xfId="0" applyNumberFormat="1" applyFont="1" applyFill="1" applyBorder="1" applyAlignment="1" applyProtection="1">
      <alignment horizontal="center"/>
    </xf>
    <xf numFmtId="0" fontId="31" fillId="2" borderId="49" xfId="0" applyNumberFormat="1" applyFont="1" applyFill="1" applyBorder="1" applyAlignment="1" applyProtection="1">
      <alignment wrapText="1"/>
    </xf>
    <xf numFmtId="4" fontId="30" fillId="2" borderId="46" xfId="0" applyNumberFormat="1" applyFont="1" applyFill="1" applyBorder="1" applyAlignment="1" applyProtection="1"/>
    <xf numFmtId="0" fontId="31" fillId="2" borderId="49" xfId="0" applyNumberFormat="1" applyFont="1" applyFill="1" applyBorder="1" applyAlignment="1" applyProtection="1"/>
    <xf numFmtId="0" fontId="31" fillId="2" borderId="50" xfId="0" applyNumberFormat="1" applyFont="1" applyFill="1" applyBorder="1" applyAlignment="1" applyProtection="1"/>
    <xf numFmtId="0" fontId="31" fillId="2" borderId="51" xfId="0" applyNumberFormat="1" applyFont="1" applyFill="1" applyBorder="1" applyAlignment="1" applyProtection="1"/>
    <xf numFmtId="0" fontId="3" fillId="2" borderId="49" xfId="0" applyNumberFormat="1" applyFont="1" applyFill="1" applyBorder="1" applyAlignment="1" applyProtection="1"/>
    <xf numFmtId="0" fontId="36" fillId="2" borderId="0" xfId="0" applyFont="1" applyFill="1" applyBorder="1" applyAlignment="1">
      <alignment horizontal="right"/>
    </xf>
    <xf numFmtId="0" fontId="36" fillId="2" borderId="0" xfId="0" applyFont="1" applyFill="1" applyBorder="1"/>
    <xf numFmtId="4" fontId="30" fillId="2" borderId="0" xfId="0" applyNumberFormat="1" applyFont="1" applyFill="1" applyBorder="1" applyAlignment="1" applyProtection="1"/>
    <xf numFmtId="4" fontId="31" fillId="2" borderId="0" xfId="0" applyNumberFormat="1" applyFont="1" applyFill="1" applyBorder="1" applyAlignment="1" applyProtection="1"/>
    <xf numFmtId="4" fontId="31" fillId="2" borderId="48" xfId="0" applyNumberFormat="1" applyFont="1" applyFill="1" applyBorder="1" applyAlignment="1" applyProtection="1"/>
    <xf numFmtId="4" fontId="3" fillId="2" borderId="0" xfId="0" applyNumberFormat="1" applyFont="1" applyFill="1" applyBorder="1" applyAlignment="1" applyProtection="1"/>
    <xf numFmtId="4" fontId="30" fillId="2" borderId="52" xfId="0" applyNumberFormat="1" applyFont="1" applyFill="1" applyBorder="1" applyAlignment="1" applyProtection="1"/>
    <xf numFmtId="4" fontId="31" fillId="2" borderId="52" xfId="0" applyNumberFormat="1" applyFont="1" applyFill="1" applyBorder="1" applyAlignment="1" applyProtection="1"/>
    <xf numFmtId="4" fontId="31" fillId="2" borderId="53" xfId="0" applyNumberFormat="1" applyFont="1" applyFill="1" applyBorder="1" applyAlignment="1" applyProtection="1"/>
    <xf numFmtId="4" fontId="31" fillId="2" borderId="54" xfId="0" applyNumberFormat="1" applyFont="1" applyFill="1" applyBorder="1" applyAlignment="1" applyProtection="1"/>
    <xf numFmtId="4" fontId="3" fillId="2" borderId="52" xfId="0" applyNumberFormat="1" applyFont="1" applyFill="1" applyBorder="1" applyAlignment="1" applyProtection="1"/>
    <xf numFmtId="0" fontId="35" fillId="5" borderId="0" xfId="0" applyFont="1" applyFill="1"/>
    <xf numFmtId="4" fontId="30" fillId="2" borderId="37" xfId="0" applyNumberFormat="1" applyFont="1" applyFill="1" applyBorder="1" applyAlignment="1" applyProtection="1"/>
    <xf numFmtId="4" fontId="30" fillId="14" borderId="27" xfId="0" applyNumberFormat="1" applyFont="1" applyFill="1" applyBorder="1" applyAlignment="1" applyProtection="1"/>
    <xf numFmtId="4" fontId="30" fillId="14" borderId="37" xfId="0" applyNumberFormat="1" applyFont="1" applyFill="1" applyBorder="1" applyAlignment="1" applyProtection="1"/>
    <xf numFmtId="4" fontId="6" fillId="14" borderId="37" xfId="0" applyNumberFormat="1" applyFont="1" applyFill="1" applyBorder="1" applyAlignment="1" applyProtection="1"/>
    <xf numFmtId="4" fontId="31" fillId="2" borderId="37" xfId="0" applyNumberFormat="1" applyFont="1" applyFill="1" applyBorder="1" applyAlignment="1" applyProtection="1"/>
    <xf numFmtId="4" fontId="31" fillId="14" borderId="27" xfId="0" applyNumberFormat="1" applyFont="1" applyFill="1" applyBorder="1" applyAlignment="1" applyProtection="1"/>
    <xf numFmtId="4" fontId="31" fillId="14" borderId="37" xfId="0" applyNumberFormat="1" applyFont="1" applyFill="1" applyBorder="1" applyAlignment="1" applyProtection="1"/>
    <xf numFmtId="4" fontId="3" fillId="14" borderId="37" xfId="0" applyNumberFormat="1" applyFont="1" applyFill="1" applyBorder="1" applyAlignment="1" applyProtection="1"/>
    <xf numFmtId="4" fontId="30" fillId="0" borderId="55" xfId="0" applyNumberFormat="1" applyFont="1" applyFill="1" applyBorder="1" applyAlignment="1" applyProtection="1"/>
    <xf numFmtId="4" fontId="31" fillId="14" borderId="46" xfId="0" applyNumberFormat="1" applyFont="1" applyFill="1" applyBorder="1" applyAlignment="1" applyProtection="1"/>
    <xf numFmtId="4" fontId="31" fillId="10" borderId="46" xfId="0" applyNumberFormat="1" applyFont="1" applyFill="1" applyBorder="1" applyAlignment="1" applyProtection="1"/>
    <xf numFmtId="4" fontId="31" fillId="2" borderId="46" xfId="0" applyNumberFormat="1" applyFont="1" applyFill="1" applyBorder="1" applyAlignment="1" applyProtection="1"/>
    <xf numFmtId="4" fontId="31" fillId="2" borderId="44" xfId="0" applyNumberFormat="1" applyFont="1" applyFill="1" applyBorder="1" applyAlignment="1" applyProtection="1"/>
    <xf numFmtId="4" fontId="31" fillId="2" borderId="26" xfId="0" applyNumberFormat="1" applyFont="1" applyFill="1" applyBorder="1" applyAlignment="1" applyProtection="1"/>
    <xf numFmtId="4" fontId="31" fillId="2" borderId="23" xfId="0" applyNumberFormat="1" applyFont="1" applyFill="1" applyBorder="1" applyAlignment="1" applyProtection="1"/>
    <xf numFmtId="4" fontId="31" fillId="2" borderId="22" xfId="0" applyNumberFormat="1" applyFont="1" applyFill="1" applyBorder="1" applyAlignment="1" applyProtection="1"/>
    <xf numFmtId="4" fontId="3" fillId="2" borderId="26" xfId="0" applyNumberFormat="1" applyFont="1" applyFill="1" applyBorder="1" applyAlignment="1" applyProtection="1"/>
    <xf numFmtId="4" fontId="6" fillId="0" borderId="40" xfId="0" applyNumberFormat="1" applyFont="1" applyFill="1" applyBorder="1" applyAlignment="1" applyProtection="1"/>
    <xf numFmtId="0" fontId="37" fillId="2" borderId="0" xfId="0" applyNumberFormat="1" applyFont="1" applyFill="1" applyBorder="1" applyAlignment="1" applyProtection="1"/>
    <xf numFmtId="0" fontId="37" fillId="2" borderId="40" xfId="0" applyNumberFormat="1" applyFont="1" applyFill="1" applyBorder="1" applyAlignment="1" applyProtection="1"/>
    <xf numFmtId="0" fontId="37" fillId="2" borderId="56" xfId="0" applyNumberFormat="1" applyFont="1" applyFill="1" applyBorder="1" applyAlignment="1" applyProtection="1"/>
    <xf numFmtId="0" fontId="3" fillId="2" borderId="56" xfId="0" applyNumberFormat="1" applyFont="1" applyFill="1" applyBorder="1" applyAlignment="1" applyProtection="1"/>
    <xf numFmtId="0" fontId="47" fillId="0" borderId="0" xfId="0" applyFont="1"/>
    <xf numFmtId="0" fontId="48" fillId="0" borderId="0" xfId="0" applyFont="1"/>
    <xf numFmtId="0" fontId="47" fillId="0" borderId="0" xfId="0" applyFont="1" applyAlignment="1">
      <alignment horizontal="right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right"/>
    </xf>
    <xf numFmtId="0" fontId="50" fillId="0" borderId="0" xfId="0" applyFont="1"/>
    <xf numFmtId="0" fontId="47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4" fontId="25" fillId="8" borderId="11" xfId="0" applyNumberFormat="1" applyFont="1" applyFill="1" applyBorder="1" applyAlignment="1">
      <alignment horizontal="center" vertical="center"/>
    </xf>
    <xf numFmtId="4" fontId="25" fillId="8" borderId="3" xfId="0" applyNumberFormat="1" applyFont="1" applyFill="1" applyBorder="1" applyAlignment="1">
      <alignment horizontal="center" vertical="center"/>
    </xf>
    <xf numFmtId="4" fontId="25" fillId="8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4" fontId="25" fillId="0" borderId="3" xfId="0" applyNumberFormat="1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4" fontId="25" fillId="4" borderId="11" xfId="0" applyNumberFormat="1" applyFont="1" applyFill="1" applyBorder="1" applyAlignment="1">
      <alignment horizontal="center" vertical="center"/>
    </xf>
    <xf numFmtId="4" fontId="25" fillId="4" borderId="3" xfId="0" applyNumberFormat="1" applyFont="1" applyFill="1" applyBorder="1" applyAlignment="1">
      <alignment horizontal="center" vertical="center"/>
    </xf>
    <xf numFmtId="4" fontId="25" fillId="4" borderId="12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44904</xdr:colOff>
      <xdr:row>3</xdr:row>
      <xdr:rowOff>71574</xdr:rowOff>
    </xdr:from>
    <xdr:to>
      <xdr:col>4</xdr:col>
      <xdr:colOff>3280722</xdr:colOff>
      <xdr:row>3</xdr:row>
      <xdr:rowOff>1141095</xdr:rowOff>
    </xdr:to>
    <xdr:cxnSp macro="">
      <xdr:nvCxnSpPr>
        <xdr:cNvPr id="3" name="Ravni povezn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1940379" y="690699"/>
          <a:ext cx="3235818" cy="10695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A13" sqref="A13:E13"/>
    </sheetView>
  </sheetViews>
  <sheetFormatPr defaultRowHeight="14.4" x14ac:dyDescent="0.3"/>
  <cols>
    <col min="5" max="7" width="25.33203125" customWidth="1"/>
  </cols>
  <sheetData>
    <row r="1" spans="1:7" ht="42" customHeight="1" x14ac:dyDescent="0.3">
      <c r="A1" s="348" t="s">
        <v>74</v>
      </c>
      <c r="B1" s="348"/>
      <c r="C1" s="348"/>
      <c r="D1" s="348"/>
      <c r="E1" s="348"/>
      <c r="F1" s="348"/>
      <c r="G1" s="348"/>
    </row>
    <row r="2" spans="1:7" ht="18" customHeight="1" x14ac:dyDescent="0.3">
      <c r="A2" s="5"/>
      <c r="B2" s="5"/>
      <c r="C2" s="5"/>
      <c r="D2" s="5"/>
      <c r="E2" s="5"/>
      <c r="F2" s="5"/>
      <c r="G2" s="5"/>
    </row>
    <row r="3" spans="1:7" ht="15.6" x14ac:dyDescent="0.3">
      <c r="A3" s="348" t="s">
        <v>31</v>
      </c>
      <c r="B3" s="348"/>
      <c r="C3" s="348"/>
      <c r="D3" s="348"/>
      <c r="E3" s="348"/>
      <c r="F3" s="348"/>
      <c r="G3" s="348"/>
    </row>
    <row r="4" spans="1:7" ht="17.399999999999999" x14ac:dyDescent="0.3">
      <c r="A4" s="5"/>
      <c r="B4" s="5"/>
      <c r="C4" s="5"/>
      <c r="D4" s="5"/>
      <c r="E4" s="5"/>
      <c r="F4" s="5"/>
      <c r="G4" s="5"/>
    </row>
    <row r="5" spans="1:7" ht="18" customHeight="1" x14ac:dyDescent="0.3">
      <c r="A5" s="348" t="s">
        <v>38</v>
      </c>
      <c r="B5" s="349"/>
      <c r="C5" s="349"/>
      <c r="D5" s="349"/>
      <c r="E5" s="349"/>
      <c r="F5" s="349"/>
      <c r="G5" s="349"/>
    </row>
    <row r="6" spans="1:7" ht="17.399999999999999" x14ac:dyDescent="0.3">
      <c r="A6" s="1"/>
      <c r="B6" s="2"/>
      <c r="C6" s="2"/>
      <c r="D6" s="2"/>
      <c r="E6" s="6"/>
      <c r="F6" s="7"/>
      <c r="G6" s="7"/>
    </row>
    <row r="7" spans="1:7" x14ac:dyDescent="0.3">
      <c r="A7" s="30"/>
      <c r="B7" s="31"/>
      <c r="C7" s="31"/>
      <c r="D7" s="32"/>
      <c r="E7" s="33"/>
      <c r="F7" s="4" t="s">
        <v>75</v>
      </c>
      <c r="G7" s="4" t="s">
        <v>76</v>
      </c>
    </row>
    <row r="8" spans="1:7" x14ac:dyDescent="0.3">
      <c r="A8" s="350" t="s">
        <v>0</v>
      </c>
      <c r="B8" s="351"/>
      <c r="C8" s="351"/>
      <c r="D8" s="351"/>
      <c r="E8" s="352"/>
      <c r="F8" s="83">
        <v>1441850</v>
      </c>
      <c r="G8" s="83">
        <v>535710.98</v>
      </c>
    </row>
    <row r="9" spans="1:7" x14ac:dyDescent="0.3">
      <c r="A9" s="353" t="s">
        <v>1</v>
      </c>
      <c r="B9" s="347"/>
      <c r="C9" s="347"/>
      <c r="D9" s="347"/>
      <c r="E9" s="354"/>
      <c r="F9" s="84">
        <v>1441850</v>
      </c>
      <c r="G9" s="84">
        <v>535710.98</v>
      </c>
    </row>
    <row r="10" spans="1:7" x14ac:dyDescent="0.3">
      <c r="A10" s="355" t="s">
        <v>2</v>
      </c>
      <c r="B10" s="354"/>
      <c r="C10" s="354"/>
      <c r="D10" s="354"/>
      <c r="E10" s="354"/>
      <c r="F10" s="84">
        <v>0</v>
      </c>
      <c r="G10" s="84">
        <v>0</v>
      </c>
    </row>
    <row r="11" spans="1:7" x14ac:dyDescent="0.3">
      <c r="A11" s="34" t="s">
        <v>3</v>
      </c>
      <c r="B11" s="35"/>
      <c r="C11" s="35"/>
      <c r="D11" s="35"/>
      <c r="E11" s="35"/>
      <c r="F11" s="83">
        <f>SUM(F12:F13)</f>
        <v>1441850</v>
      </c>
      <c r="G11" s="83">
        <f>SUM(G12:G13)</f>
        <v>695182.84</v>
      </c>
    </row>
    <row r="12" spans="1:7" x14ac:dyDescent="0.3">
      <c r="A12" s="346" t="s">
        <v>4</v>
      </c>
      <c r="B12" s="347"/>
      <c r="C12" s="347"/>
      <c r="D12" s="347"/>
      <c r="E12" s="347"/>
      <c r="F12" s="84">
        <v>1313041</v>
      </c>
      <c r="G12" s="84">
        <v>648602.72</v>
      </c>
    </row>
    <row r="13" spans="1:7" x14ac:dyDescent="0.3">
      <c r="A13" s="355" t="s">
        <v>5</v>
      </c>
      <c r="B13" s="354"/>
      <c r="C13" s="354"/>
      <c r="D13" s="354"/>
      <c r="E13" s="354"/>
      <c r="F13" s="84">
        <v>128809</v>
      </c>
      <c r="G13" s="84">
        <v>46580.12</v>
      </c>
    </row>
    <row r="14" spans="1:7" x14ac:dyDescent="0.3">
      <c r="A14" s="358" t="s">
        <v>6</v>
      </c>
      <c r="B14" s="351"/>
      <c r="C14" s="351"/>
      <c r="D14" s="351"/>
      <c r="E14" s="351"/>
      <c r="F14" s="83">
        <v>0</v>
      </c>
      <c r="G14" s="85">
        <f>G8-G11</f>
        <v>-159471.85999999999</v>
      </c>
    </row>
    <row r="15" spans="1:7" ht="17.399999999999999" x14ac:dyDescent="0.3">
      <c r="A15" s="5"/>
      <c r="B15" s="8"/>
      <c r="C15" s="8"/>
      <c r="D15" s="8"/>
      <c r="E15" s="8"/>
      <c r="F15" s="8"/>
      <c r="G15" s="3"/>
    </row>
    <row r="16" spans="1:7" ht="18" customHeight="1" x14ac:dyDescent="0.3">
      <c r="A16" s="348" t="s">
        <v>39</v>
      </c>
      <c r="B16" s="349"/>
      <c r="C16" s="349"/>
      <c r="D16" s="349"/>
      <c r="E16" s="349"/>
      <c r="F16" s="349"/>
      <c r="G16" s="349"/>
    </row>
    <row r="17" spans="1:7" ht="17.399999999999999" x14ac:dyDescent="0.3">
      <c r="A17" s="5"/>
      <c r="B17" s="8"/>
      <c r="C17" s="8"/>
      <c r="D17" s="8"/>
      <c r="E17" s="8"/>
      <c r="F17" s="8"/>
      <c r="G17" s="3"/>
    </row>
    <row r="18" spans="1:7" x14ac:dyDescent="0.3">
      <c r="A18" s="30"/>
      <c r="B18" s="31"/>
      <c r="C18" s="31"/>
      <c r="D18" s="32"/>
      <c r="E18" s="33"/>
      <c r="F18" s="4" t="s">
        <v>75</v>
      </c>
      <c r="G18" s="4" t="s">
        <v>76</v>
      </c>
    </row>
    <row r="19" spans="1:7" ht="15.75" customHeight="1" x14ac:dyDescent="0.3">
      <c r="A19" s="353" t="s">
        <v>8</v>
      </c>
      <c r="B19" s="356"/>
      <c r="C19" s="356"/>
      <c r="D19" s="356"/>
      <c r="E19" s="357"/>
      <c r="F19" s="84">
        <v>0</v>
      </c>
      <c r="G19" s="84">
        <v>75000</v>
      </c>
    </row>
    <row r="20" spans="1:7" x14ac:dyDescent="0.3">
      <c r="A20" s="353" t="s">
        <v>9</v>
      </c>
      <c r="B20" s="347"/>
      <c r="C20" s="347"/>
      <c r="D20" s="347"/>
      <c r="E20" s="347"/>
      <c r="F20" s="84">
        <v>0</v>
      </c>
      <c r="G20" s="84">
        <v>57.71</v>
      </c>
    </row>
    <row r="21" spans="1:7" x14ac:dyDescent="0.3">
      <c r="A21" s="358" t="s">
        <v>10</v>
      </c>
      <c r="B21" s="351"/>
      <c r="C21" s="351"/>
      <c r="D21" s="351"/>
      <c r="E21" s="351"/>
      <c r="F21" s="83">
        <v>0</v>
      </c>
      <c r="G21" s="83">
        <f>G19-G20</f>
        <v>74942.289999999994</v>
      </c>
    </row>
    <row r="22" spans="1:7" ht="17.399999999999999" x14ac:dyDescent="0.3">
      <c r="A22" s="24"/>
      <c r="B22" s="8"/>
      <c r="C22" s="8"/>
      <c r="D22" s="8"/>
      <c r="E22" s="8"/>
      <c r="F22" s="8"/>
      <c r="G22" s="3"/>
    </row>
    <row r="23" spans="1:7" ht="18" customHeight="1" x14ac:dyDescent="0.3">
      <c r="A23" s="348" t="s">
        <v>45</v>
      </c>
      <c r="B23" s="349"/>
      <c r="C23" s="349"/>
      <c r="D23" s="349"/>
      <c r="E23" s="349"/>
      <c r="F23" s="349"/>
      <c r="G23" s="349"/>
    </row>
    <row r="24" spans="1:7" ht="17.399999999999999" x14ac:dyDescent="0.3">
      <c r="A24" s="24"/>
      <c r="B24" s="8"/>
      <c r="C24" s="8"/>
      <c r="D24" s="8"/>
      <c r="E24" s="8"/>
      <c r="F24" s="8"/>
      <c r="G24" s="3"/>
    </row>
    <row r="25" spans="1:7" x14ac:dyDescent="0.3">
      <c r="A25" s="30"/>
      <c r="B25" s="31"/>
      <c r="C25" s="31"/>
      <c r="D25" s="32"/>
      <c r="E25" s="33"/>
      <c r="F25" s="4" t="s">
        <v>75</v>
      </c>
      <c r="G25" s="4" t="s">
        <v>76</v>
      </c>
    </row>
    <row r="26" spans="1:7" x14ac:dyDescent="0.3">
      <c r="A26" s="361" t="s">
        <v>40</v>
      </c>
      <c r="B26" s="362"/>
      <c r="C26" s="362"/>
      <c r="D26" s="362"/>
      <c r="E26" s="363"/>
      <c r="F26" s="87">
        <v>109518.71</v>
      </c>
      <c r="G26" s="87">
        <v>109518.71</v>
      </c>
    </row>
    <row r="27" spans="1:7" ht="30" customHeight="1" x14ac:dyDescent="0.3">
      <c r="A27" s="364" t="s">
        <v>7</v>
      </c>
      <c r="B27" s="365"/>
      <c r="C27" s="365"/>
      <c r="D27" s="365"/>
      <c r="E27" s="366"/>
      <c r="F27" s="86">
        <v>109518.71</v>
      </c>
      <c r="G27" s="86">
        <v>109518.71</v>
      </c>
    </row>
    <row r="28" spans="1:7" x14ac:dyDescent="0.3">
      <c r="F28" s="81"/>
      <c r="G28" s="81"/>
    </row>
    <row r="29" spans="1:7" x14ac:dyDescent="0.3">
      <c r="F29" s="81"/>
      <c r="G29" s="81"/>
    </row>
    <row r="30" spans="1:7" x14ac:dyDescent="0.3">
      <c r="A30" s="346" t="s">
        <v>11</v>
      </c>
      <c r="B30" s="347"/>
      <c r="C30" s="347"/>
      <c r="D30" s="347"/>
      <c r="E30" s="347"/>
      <c r="F30" s="84">
        <v>109518.71</v>
      </c>
      <c r="G30" s="84">
        <f>G14+G21+G27</f>
        <v>24989.140000000014</v>
      </c>
    </row>
    <row r="31" spans="1:7" ht="11.25" customHeight="1" x14ac:dyDescent="0.3">
      <c r="A31" s="19"/>
      <c r="B31" s="20"/>
      <c r="C31" s="20"/>
      <c r="D31" s="20"/>
      <c r="E31" s="20"/>
      <c r="F31" s="21"/>
      <c r="G31" s="21"/>
    </row>
    <row r="32" spans="1:7" ht="46.5" customHeight="1" x14ac:dyDescent="0.3">
      <c r="A32" s="359"/>
      <c r="B32" s="360"/>
      <c r="C32" s="360"/>
      <c r="D32" s="360"/>
      <c r="E32" s="360"/>
      <c r="F32" s="360"/>
      <c r="G32" s="360"/>
    </row>
    <row r="33" spans="1:7" ht="8.25" customHeight="1" x14ac:dyDescent="0.3"/>
    <row r="34" spans="1:7" x14ac:dyDescent="0.3">
      <c r="A34" s="359"/>
      <c r="B34" s="360"/>
      <c r="C34" s="360"/>
      <c r="D34" s="360"/>
      <c r="E34" s="360"/>
      <c r="F34" s="360"/>
      <c r="G34" s="360"/>
    </row>
    <row r="35" spans="1:7" ht="8.25" customHeight="1" x14ac:dyDescent="0.3"/>
    <row r="36" spans="1:7" ht="44.25" customHeight="1" x14ac:dyDescent="0.3">
      <c r="A36" s="359" t="s">
        <v>41</v>
      </c>
      <c r="B36" s="360"/>
      <c r="C36" s="360"/>
      <c r="D36" s="360"/>
      <c r="E36" s="360"/>
      <c r="F36" s="360"/>
      <c r="G36" s="360"/>
    </row>
  </sheetData>
  <mergeCells count="20">
    <mergeCell ref="A36:G36"/>
    <mergeCell ref="A23:G23"/>
    <mergeCell ref="A32:G32"/>
    <mergeCell ref="A30:E30"/>
    <mergeCell ref="A34:G34"/>
    <mergeCell ref="A26:E26"/>
    <mergeCell ref="A27:E27"/>
    <mergeCell ref="A19:E19"/>
    <mergeCell ref="A20:E20"/>
    <mergeCell ref="A21:E21"/>
    <mergeCell ref="A13:E13"/>
    <mergeCell ref="A14:E14"/>
    <mergeCell ref="A12:E12"/>
    <mergeCell ref="A5:G5"/>
    <mergeCell ref="A16:G16"/>
    <mergeCell ref="A1:G1"/>
    <mergeCell ref="A3:G3"/>
    <mergeCell ref="A8:E8"/>
    <mergeCell ref="A9:E9"/>
    <mergeCell ref="A10:E10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8"/>
  <sheetViews>
    <sheetView topLeftCell="A52" zoomScale="110" zoomScaleNormal="110" workbookViewId="0">
      <selection sqref="A1:F68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4" width="32.109375" customWidth="1"/>
    <col min="5" max="6" width="25.33203125" customWidth="1"/>
  </cols>
  <sheetData>
    <row r="1" spans="1:6" ht="42" customHeight="1" x14ac:dyDescent="0.3">
      <c r="A1" s="348" t="s">
        <v>74</v>
      </c>
      <c r="B1" s="348"/>
      <c r="C1" s="348"/>
      <c r="D1" s="348"/>
      <c r="E1" s="348"/>
      <c r="F1" s="348"/>
    </row>
    <row r="2" spans="1:6" ht="18" customHeight="1" x14ac:dyDescent="0.3">
      <c r="A2" s="5"/>
      <c r="B2" s="5"/>
      <c r="C2" s="5"/>
      <c r="D2" s="5"/>
      <c r="E2" s="5"/>
      <c r="F2" s="5"/>
    </row>
    <row r="3" spans="1:6" ht="15.6" x14ac:dyDescent="0.3">
      <c r="A3" s="348" t="s">
        <v>31</v>
      </c>
      <c r="B3" s="348"/>
      <c r="C3" s="348"/>
      <c r="D3" s="348"/>
      <c r="E3" s="348"/>
      <c r="F3" s="348"/>
    </row>
    <row r="4" spans="1:6" ht="17.399999999999999" x14ac:dyDescent="0.3">
      <c r="A4" s="5"/>
      <c r="B4" s="5"/>
      <c r="C4" s="5"/>
      <c r="D4" s="5"/>
      <c r="E4" s="5"/>
      <c r="F4" s="5"/>
    </row>
    <row r="5" spans="1:6" ht="18" customHeight="1" x14ac:dyDescent="0.3">
      <c r="A5" s="348" t="s">
        <v>13</v>
      </c>
      <c r="B5" s="349"/>
      <c r="C5" s="349"/>
      <c r="D5" s="349"/>
      <c r="E5" s="349"/>
      <c r="F5" s="349"/>
    </row>
    <row r="6" spans="1:6" ht="17.399999999999999" x14ac:dyDescent="0.3">
      <c r="A6" s="5"/>
      <c r="B6" s="5"/>
      <c r="C6" s="5"/>
      <c r="D6" s="5"/>
      <c r="E6" s="5"/>
      <c r="F6" s="5"/>
    </row>
    <row r="7" spans="1:6" ht="15.6" x14ac:dyDescent="0.3">
      <c r="A7" s="348" t="s">
        <v>1</v>
      </c>
      <c r="B7" s="367"/>
      <c r="C7" s="367"/>
      <c r="D7" s="367"/>
      <c r="E7" s="367"/>
      <c r="F7" s="367"/>
    </row>
    <row r="8" spans="1:6" ht="17.399999999999999" x14ac:dyDescent="0.3">
      <c r="A8" s="5"/>
      <c r="B8" s="5"/>
      <c r="C8" s="5"/>
      <c r="D8" s="5"/>
      <c r="E8" s="5"/>
      <c r="F8" s="5"/>
    </row>
    <row r="9" spans="1:6" x14ac:dyDescent="0.3">
      <c r="A9" s="23" t="s">
        <v>14</v>
      </c>
      <c r="B9" s="22" t="s">
        <v>15</v>
      </c>
      <c r="C9" s="22" t="s">
        <v>16</v>
      </c>
      <c r="D9" s="22" t="s">
        <v>12</v>
      </c>
      <c r="E9" s="22" t="s">
        <v>75</v>
      </c>
      <c r="F9" s="23" t="s">
        <v>76</v>
      </c>
    </row>
    <row r="10" spans="1:6" ht="15.75" customHeight="1" x14ac:dyDescent="0.3">
      <c r="A10" s="11">
        <v>6</v>
      </c>
      <c r="B10" s="25"/>
      <c r="C10" s="25"/>
      <c r="D10" s="25" t="s">
        <v>17</v>
      </c>
      <c r="E10" s="41">
        <f>SUM(E11+E14+E16+E18+E21)</f>
        <v>1441850</v>
      </c>
      <c r="F10" s="41">
        <f>SUM(F11+F14+F16+F18+F21)</f>
        <v>535710.98</v>
      </c>
    </row>
    <row r="11" spans="1:6" ht="26.4" x14ac:dyDescent="0.3">
      <c r="A11" s="11"/>
      <c r="B11" s="15">
        <v>63</v>
      </c>
      <c r="C11" s="15"/>
      <c r="D11" s="26" t="s">
        <v>42</v>
      </c>
      <c r="E11" s="41">
        <f>SUM(E12:E13)</f>
        <v>1339100</v>
      </c>
      <c r="F11" s="41">
        <f>SUM(F12:F13)</f>
        <v>485751.65</v>
      </c>
    </row>
    <row r="12" spans="1:6" x14ac:dyDescent="0.3">
      <c r="A12" s="11"/>
      <c r="B12" s="15"/>
      <c r="C12" s="15">
        <v>51</v>
      </c>
      <c r="D12" s="26" t="s">
        <v>60</v>
      </c>
      <c r="E12" s="41">
        <v>398170</v>
      </c>
      <c r="F12" s="10">
        <v>0</v>
      </c>
    </row>
    <row r="13" spans="1:6" x14ac:dyDescent="0.3">
      <c r="A13" s="12"/>
      <c r="B13" s="12"/>
      <c r="C13" s="13">
        <v>52</v>
      </c>
      <c r="D13" s="44" t="s">
        <v>58</v>
      </c>
      <c r="E13" s="41">
        <v>940930</v>
      </c>
      <c r="F13" s="43">
        <v>485751.65</v>
      </c>
    </row>
    <row r="14" spans="1:6" x14ac:dyDescent="0.3">
      <c r="A14" s="12"/>
      <c r="B14" s="12">
        <v>64</v>
      </c>
      <c r="C14" s="13"/>
      <c r="D14" s="44" t="s">
        <v>55</v>
      </c>
      <c r="E14" s="41">
        <v>20</v>
      </c>
      <c r="F14" s="43">
        <v>14.32</v>
      </c>
    </row>
    <row r="15" spans="1:6" x14ac:dyDescent="0.3">
      <c r="A15" s="12"/>
      <c r="B15" s="12"/>
      <c r="C15" s="13">
        <v>11</v>
      </c>
      <c r="D15" s="44" t="s">
        <v>18</v>
      </c>
      <c r="E15" s="41">
        <v>20</v>
      </c>
      <c r="F15" s="43">
        <v>14.32</v>
      </c>
    </row>
    <row r="16" spans="1:6" ht="39.6" x14ac:dyDescent="0.3">
      <c r="A16" s="12"/>
      <c r="B16" s="12">
        <v>65</v>
      </c>
      <c r="C16" s="13"/>
      <c r="D16" s="47" t="s">
        <v>56</v>
      </c>
      <c r="E16" s="41">
        <v>2130</v>
      </c>
      <c r="F16" s="43">
        <v>578.29999999999995</v>
      </c>
    </row>
    <row r="17" spans="1:6" x14ac:dyDescent="0.3">
      <c r="A17" s="12"/>
      <c r="B17" s="12"/>
      <c r="C17" s="13">
        <v>43</v>
      </c>
      <c r="D17" s="44" t="s">
        <v>59</v>
      </c>
      <c r="E17" s="41">
        <v>2130</v>
      </c>
      <c r="F17" s="43">
        <v>578.29999999999995</v>
      </c>
    </row>
    <row r="18" spans="1:6" ht="39.6" x14ac:dyDescent="0.3">
      <c r="A18" s="12"/>
      <c r="B18" s="27">
        <v>66</v>
      </c>
      <c r="C18" s="13"/>
      <c r="D18" s="47" t="s">
        <v>57</v>
      </c>
      <c r="E18" s="41">
        <f>SUM(E19:E20)</f>
        <v>2380</v>
      </c>
      <c r="F18" s="41">
        <f>SUM(F19:F20)</f>
        <v>1641.6499999999999</v>
      </c>
    </row>
    <row r="19" spans="1:6" x14ac:dyDescent="0.3">
      <c r="A19" s="12"/>
      <c r="B19" s="27"/>
      <c r="C19" s="13">
        <v>31</v>
      </c>
      <c r="D19" s="44" t="s">
        <v>37</v>
      </c>
      <c r="E19" s="41">
        <v>1070</v>
      </c>
      <c r="F19" s="43">
        <v>336.33</v>
      </c>
    </row>
    <row r="20" spans="1:6" x14ac:dyDescent="0.3">
      <c r="A20" s="12"/>
      <c r="B20" s="27"/>
      <c r="C20" s="13">
        <v>61</v>
      </c>
      <c r="D20" s="44" t="s">
        <v>51</v>
      </c>
      <c r="E20" s="41">
        <v>1310</v>
      </c>
      <c r="F20" s="43">
        <v>1305.32</v>
      </c>
    </row>
    <row r="21" spans="1:6" ht="26.4" x14ac:dyDescent="0.3">
      <c r="A21" s="12"/>
      <c r="B21" s="12">
        <v>67</v>
      </c>
      <c r="C21" s="13"/>
      <c r="D21" s="26" t="s">
        <v>43</v>
      </c>
      <c r="E21" s="41">
        <v>98220</v>
      </c>
      <c r="F21" s="43">
        <v>47725.06</v>
      </c>
    </row>
    <row r="22" spans="1:6" x14ac:dyDescent="0.3">
      <c r="A22" s="12"/>
      <c r="B22" s="12"/>
      <c r="C22" s="13">
        <v>11</v>
      </c>
      <c r="D22" s="45" t="s">
        <v>18</v>
      </c>
      <c r="E22" s="41">
        <v>98220</v>
      </c>
      <c r="F22" s="43">
        <v>47725.06</v>
      </c>
    </row>
    <row r="23" spans="1:6" ht="26.4" x14ac:dyDescent="0.3">
      <c r="A23" s="14">
        <v>8</v>
      </c>
      <c r="B23" s="14"/>
      <c r="C23" s="14"/>
      <c r="D23" s="25" t="s">
        <v>28</v>
      </c>
      <c r="E23" s="9">
        <v>0</v>
      </c>
      <c r="F23" s="43">
        <v>75000</v>
      </c>
    </row>
    <row r="24" spans="1:6" x14ac:dyDescent="0.3">
      <c r="A24" s="15"/>
      <c r="B24" s="15">
        <v>84</v>
      </c>
      <c r="C24" s="15"/>
      <c r="D24" s="26" t="s">
        <v>35</v>
      </c>
      <c r="E24" s="9">
        <v>0</v>
      </c>
      <c r="F24" s="43">
        <v>75000</v>
      </c>
    </row>
    <row r="25" spans="1:6" x14ac:dyDescent="0.3">
      <c r="A25" s="15"/>
      <c r="B25" s="15"/>
      <c r="C25" s="13">
        <v>81</v>
      </c>
      <c r="D25" s="44" t="s">
        <v>77</v>
      </c>
      <c r="E25" s="9">
        <v>0</v>
      </c>
      <c r="F25" s="43">
        <v>75000</v>
      </c>
    </row>
    <row r="26" spans="1:6" x14ac:dyDescent="0.3">
      <c r="A26" s="11">
        <v>9</v>
      </c>
      <c r="B26" s="11"/>
      <c r="C26" s="88"/>
      <c r="D26" s="89" t="s">
        <v>82</v>
      </c>
      <c r="E26" s="9"/>
      <c r="F26" s="43"/>
    </row>
    <row r="27" spans="1:6" x14ac:dyDescent="0.3">
      <c r="A27" s="15"/>
      <c r="B27" s="15">
        <v>92</v>
      </c>
      <c r="C27" s="13"/>
      <c r="D27" s="79" t="s">
        <v>81</v>
      </c>
      <c r="E27" s="41">
        <f>SUM(E28:E33)</f>
        <v>109518.71</v>
      </c>
      <c r="F27" s="41">
        <f>SUM(F28:F33)</f>
        <v>109518.71</v>
      </c>
    </row>
    <row r="28" spans="1:6" x14ac:dyDescent="0.3">
      <c r="A28" s="15"/>
      <c r="B28" s="15"/>
      <c r="C28" s="13">
        <v>31</v>
      </c>
      <c r="D28" s="44" t="s">
        <v>37</v>
      </c>
      <c r="E28" s="41">
        <v>1825.54</v>
      </c>
      <c r="F28" s="41">
        <v>1825.54</v>
      </c>
    </row>
    <row r="29" spans="1:6" x14ac:dyDescent="0.3">
      <c r="A29" s="15"/>
      <c r="B29" s="15"/>
      <c r="C29" s="13">
        <v>43</v>
      </c>
      <c r="D29" s="44" t="s">
        <v>59</v>
      </c>
      <c r="E29" s="41">
        <v>2126.1</v>
      </c>
      <c r="F29" s="41">
        <v>2126.1</v>
      </c>
    </row>
    <row r="30" spans="1:6" x14ac:dyDescent="0.3">
      <c r="A30" s="15"/>
      <c r="B30" s="15"/>
      <c r="C30" s="13">
        <v>51</v>
      </c>
      <c r="D30" s="44" t="s">
        <v>60</v>
      </c>
      <c r="E30" s="41">
        <v>103568.16</v>
      </c>
      <c r="F30" s="41">
        <v>103568.16</v>
      </c>
    </row>
    <row r="31" spans="1:6" x14ac:dyDescent="0.3">
      <c r="A31" s="15"/>
      <c r="B31" s="15"/>
      <c r="C31" s="71">
        <v>52</v>
      </c>
      <c r="D31" s="71" t="s">
        <v>58</v>
      </c>
      <c r="E31" s="41">
        <v>1807.46</v>
      </c>
      <c r="F31" s="41">
        <v>1807.46</v>
      </c>
    </row>
    <row r="32" spans="1:6" x14ac:dyDescent="0.3">
      <c r="A32" s="42"/>
      <c r="B32" s="42"/>
      <c r="C32" s="71">
        <v>61</v>
      </c>
      <c r="D32" s="71" t="s">
        <v>51</v>
      </c>
      <c r="E32" s="80">
        <v>66.36</v>
      </c>
      <c r="F32" s="80">
        <v>66.36</v>
      </c>
    </row>
    <row r="33" spans="1:6" x14ac:dyDescent="0.3">
      <c r="A33" s="42"/>
      <c r="B33" s="42"/>
      <c r="C33" s="71">
        <v>81</v>
      </c>
      <c r="D33" s="71" t="s">
        <v>77</v>
      </c>
      <c r="E33" s="80">
        <v>125.09</v>
      </c>
      <c r="F33" s="80">
        <v>125.09</v>
      </c>
    </row>
    <row r="34" spans="1:6" x14ac:dyDescent="0.3">
      <c r="A34" s="90"/>
      <c r="B34" s="90"/>
      <c r="C34" s="91"/>
      <c r="D34" s="91"/>
      <c r="E34" s="92"/>
      <c r="F34" s="92"/>
    </row>
    <row r="36" spans="1:6" ht="15.6" x14ac:dyDescent="0.3">
      <c r="A36" s="348" t="s">
        <v>19</v>
      </c>
      <c r="B36" s="367"/>
      <c r="C36" s="367"/>
      <c r="D36" s="367"/>
      <c r="E36" s="367"/>
      <c r="F36" s="367"/>
    </row>
    <row r="37" spans="1:6" ht="17.399999999999999" x14ac:dyDescent="0.3">
      <c r="A37" s="5"/>
      <c r="B37" s="5"/>
      <c r="C37" s="5"/>
      <c r="D37" s="5"/>
      <c r="E37" s="5"/>
      <c r="F37" s="5"/>
    </row>
    <row r="38" spans="1:6" x14ac:dyDescent="0.3">
      <c r="A38" s="23" t="s">
        <v>14</v>
      </c>
      <c r="B38" s="22" t="s">
        <v>15</v>
      </c>
      <c r="C38" s="22" t="s">
        <v>16</v>
      </c>
      <c r="D38" s="22" t="s">
        <v>20</v>
      </c>
      <c r="E38" s="22" t="s">
        <v>75</v>
      </c>
      <c r="F38" s="23" t="s">
        <v>76</v>
      </c>
    </row>
    <row r="39" spans="1:6" ht="15.75" customHeight="1" x14ac:dyDescent="0.3">
      <c r="A39" s="11">
        <v>3</v>
      </c>
      <c r="B39" s="11"/>
      <c r="C39" s="11"/>
      <c r="D39" s="11" t="s">
        <v>21</v>
      </c>
      <c r="E39" s="41">
        <f>SUM(E40+E42+E50+E53+E55)</f>
        <v>1313041</v>
      </c>
      <c r="F39" s="41">
        <f>SUM(F40+F42+F50+F53+F55)</f>
        <v>648602.72000000009</v>
      </c>
    </row>
    <row r="40" spans="1:6" ht="15.75" customHeight="1" x14ac:dyDescent="0.3">
      <c r="A40" s="11"/>
      <c r="B40" s="15">
        <v>31</v>
      </c>
      <c r="C40" s="15"/>
      <c r="D40" s="15" t="s">
        <v>22</v>
      </c>
      <c r="E40" s="41">
        <v>854535</v>
      </c>
      <c r="F40" s="43">
        <v>435031.17</v>
      </c>
    </row>
    <row r="41" spans="1:6" x14ac:dyDescent="0.3">
      <c r="A41" s="12"/>
      <c r="B41" s="12"/>
      <c r="C41" s="13">
        <v>52</v>
      </c>
      <c r="D41" s="13" t="s">
        <v>58</v>
      </c>
      <c r="E41" s="41">
        <v>854535</v>
      </c>
      <c r="F41" s="43">
        <v>435031.17</v>
      </c>
    </row>
    <row r="42" spans="1:6" x14ac:dyDescent="0.3">
      <c r="A42" s="12"/>
      <c r="B42" s="12">
        <v>32</v>
      </c>
      <c r="C42" s="13"/>
      <c r="D42" s="12" t="s">
        <v>34</v>
      </c>
      <c r="E42" s="41">
        <f>SUM(E43:E49)</f>
        <v>449811</v>
      </c>
      <c r="F42" s="41">
        <f>SUM(F43:F49)</f>
        <v>207937.96000000002</v>
      </c>
    </row>
    <row r="43" spans="1:6" x14ac:dyDescent="0.3">
      <c r="A43" s="12"/>
      <c r="B43" s="12"/>
      <c r="C43" s="13">
        <v>11</v>
      </c>
      <c r="D43" s="13" t="s">
        <v>18</v>
      </c>
      <c r="E43" s="41">
        <v>97570</v>
      </c>
      <c r="F43" s="43">
        <v>42438.400000000001</v>
      </c>
    </row>
    <row r="44" spans="1:6" x14ac:dyDescent="0.3">
      <c r="A44" s="12"/>
      <c r="B44" s="12"/>
      <c r="C44" s="13">
        <v>52</v>
      </c>
      <c r="D44" s="13" t="s">
        <v>58</v>
      </c>
      <c r="E44" s="41">
        <v>70106</v>
      </c>
      <c r="F44" s="43">
        <v>49266.67</v>
      </c>
    </row>
    <row r="45" spans="1:6" x14ac:dyDescent="0.3">
      <c r="A45" s="12"/>
      <c r="B45" s="12"/>
      <c r="C45" s="13">
        <v>51</v>
      </c>
      <c r="D45" s="13" t="s">
        <v>60</v>
      </c>
      <c r="E45" s="41">
        <v>278720</v>
      </c>
      <c r="F45" s="43">
        <v>42555.69</v>
      </c>
    </row>
    <row r="46" spans="1:6" x14ac:dyDescent="0.3">
      <c r="A46" s="12"/>
      <c r="B46" s="12"/>
      <c r="C46" s="13">
        <v>31</v>
      </c>
      <c r="D46" s="13" t="s">
        <v>37</v>
      </c>
      <c r="E46" s="41">
        <v>1070</v>
      </c>
      <c r="F46" s="43">
        <v>0</v>
      </c>
    </row>
    <row r="47" spans="1:6" x14ac:dyDescent="0.3">
      <c r="A47" s="12"/>
      <c r="B47" s="12"/>
      <c r="C47" s="13">
        <v>43</v>
      </c>
      <c r="D47" s="13" t="s">
        <v>59</v>
      </c>
      <c r="E47" s="41">
        <v>2130</v>
      </c>
      <c r="F47" s="43">
        <v>410</v>
      </c>
    </row>
    <row r="48" spans="1:6" x14ac:dyDescent="0.3">
      <c r="A48" s="12"/>
      <c r="B48" s="12"/>
      <c r="C48" s="13">
        <v>61</v>
      </c>
      <c r="D48" s="13" t="s">
        <v>51</v>
      </c>
      <c r="E48" s="41">
        <v>215</v>
      </c>
      <c r="F48" s="43">
        <v>278.76</v>
      </c>
    </row>
    <row r="49" spans="1:6" x14ac:dyDescent="0.3">
      <c r="A49" s="12"/>
      <c r="B49" s="12"/>
      <c r="C49" s="13">
        <v>81</v>
      </c>
      <c r="D49" s="13" t="s">
        <v>77</v>
      </c>
      <c r="E49" s="41">
        <v>0</v>
      </c>
      <c r="F49" s="43">
        <v>72988.44</v>
      </c>
    </row>
    <row r="50" spans="1:6" x14ac:dyDescent="0.3">
      <c r="A50" s="12"/>
      <c r="B50" s="12">
        <v>34</v>
      </c>
      <c r="C50" s="13"/>
      <c r="D50" s="12" t="s">
        <v>53</v>
      </c>
      <c r="E50" s="41">
        <f>SUM(E51:E52)</f>
        <v>732</v>
      </c>
      <c r="F50" s="41">
        <f>SUM(F51:F52)</f>
        <v>1156.9000000000001</v>
      </c>
    </row>
    <row r="51" spans="1:6" x14ac:dyDescent="0.3">
      <c r="A51" s="12"/>
      <c r="B51" s="12"/>
      <c r="C51" s="13">
        <v>11</v>
      </c>
      <c r="D51" s="13" t="s">
        <v>52</v>
      </c>
      <c r="E51" s="41">
        <v>400</v>
      </c>
      <c r="F51" s="43">
        <v>848.17</v>
      </c>
    </row>
    <row r="52" spans="1:6" x14ac:dyDescent="0.3">
      <c r="A52" s="12"/>
      <c r="B52" s="12"/>
      <c r="C52" s="13">
        <v>52</v>
      </c>
      <c r="D52" s="13" t="s">
        <v>58</v>
      </c>
      <c r="E52" s="41">
        <v>332</v>
      </c>
      <c r="F52" s="43">
        <v>308.73</v>
      </c>
    </row>
    <row r="53" spans="1:6" ht="39.75" customHeight="1" x14ac:dyDescent="0.3">
      <c r="A53" s="12"/>
      <c r="B53" s="12">
        <v>37</v>
      </c>
      <c r="C53" s="13"/>
      <c r="D53" s="48" t="s">
        <v>54</v>
      </c>
      <c r="E53" s="41">
        <v>7963</v>
      </c>
      <c r="F53" s="43">
        <v>342.56</v>
      </c>
    </row>
    <row r="54" spans="1:6" x14ac:dyDescent="0.3">
      <c r="A54" s="12"/>
      <c r="B54" s="12"/>
      <c r="C54" s="13">
        <v>52</v>
      </c>
      <c r="D54" s="13" t="s">
        <v>58</v>
      </c>
      <c r="E54" s="41">
        <v>7963</v>
      </c>
      <c r="F54" s="43">
        <v>342.56</v>
      </c>
    </row>
    <row r="55" spans="1:6" x14ac:dyDescent="0.3">
      <c r="A55" s="12"/>
      <c r="B55" s="12">
        <v>38</v>
      </c>
      <c r="C55" s="13"/>
      <c r="D55" s="13" t="s">
        <v>78</v>
      </c>
      <c r="E55" s="41">
        <v>0</v>
      </c>
      <c r="F55" s="43">
        <f>SUM(F56:F57)</f>
        <v>4134.13</v>
      </c>
    </row>
    <row r="56" spans="1:6" x14ac:dyDescent="0.3">
      <c r="A56" s="12"/>
      <c r="B56" s="12"/>
      <c r="C56" s="13">
        <v>51</v>
      </c>
      <c r="D56" s="13" t="s">
        <v>60</v>
      </c>
      <c r="E56" s="41">
        <v>0</v>
      </c>
      <c r="F56" s="43">
        <v>3656.52</v>
      </c>
    </row>
    <row r="57" spans="1:6" x14ac:dyDescent="0.3">
      <c r="A57" s="12"/>
      <c r="B57" s="12"/>
      <c r="C57" s="13">
        <v>52</v>
      </c>
      <c r="D57" s="13" t="s">
        <v>58</v>
      </c>
      <c r="E57" s="41">
        <v>0</v>
      </c>
      <c r="F57" s="43">
        <v>477.61</v>
      </c>
    </row>
    <row r="58" spans="1:6" x14ac:dyDescent="0.3">
      <c r="A58" s="12"/>
      <c r="B58" s="27"/>
      <c r="C58" s="13"/>
      <c r="D58" s="13"/>
      <c r="E58" s="41"/>
      <c r="F58" s="10"/>
    </row>
    <row r="59" spans="1:6" ht="26.4" x14ac:dyDescent="0.3">
      <c r="A59" s="14">
        <v>4</v>
      </c>
      <c r="B59" s="14"/>
      <c r="C59" s="14"/>
      <c r="D59" s="11" t="s">
        <v>23</v>
      </c>
      <c r="E59" s="41">
        <v>128809</v>
      </c>
      <c r="F59" s="43">
        <v>46580.12</v>
      </c>
    </row>
    <row r="60" spans="1:6" ht="30.75" customHeight="1" x14ac:dyDescent="0.3">
      <c r="A60" s="15"/>
      <c r="B60" s="15">
        <v>42</v>
      </c>
      <c r="C60" s="15"/>
      <c r="D60" s="15" t="s">
        <v>44</v>
      </c>
      <c r="E60" s="41">
        <f>SUM(E61:E65)</f>
        <v>128809</v>
      </c>
      <c r="F60" s="41">
        <f>SUM(F61:F65)</f>
        <v>46580.12</v>
      </c>
    </row>
    <row r="61" spans="1:6" x14ac:dyDescent="0.3">
      <c r="A61" s="15"/>
      <c r="B61" s="15"/>
      <c r="C61" s="15">
        <v>11</v>
      </c>
      <c r="D61" s="18" t="s">
        <v>52</v>
      </c>
      <c r="E61" s="41">
        <v>270</v>
      </c>
      <c r="F61" s="43">
        <v>237.02</v>
      </c>
    </row>
    <row r="62" spans="1:6" x14ac:dyDescent="0.3">
      <c r="A62" s="15"/>
      <c r="B62" s="15"/>
      <c r="C62" s="13">
        <v>52</v>
      </c>
      <c r="D62" s="13" t="s">
        <v>58</v>
      </c>
      <c r="E62" s="41">
        <v>7994</v>
      </c>
      <c r="F62" s="10">
        <v>0</v>
      </c>
    </row>
    <row r="63" spans="1:6" x14ac:dyDescent="0.3">
      <c r="A63" s="15"/>
      <c r="B63" s="15"/>
      <c r="C63" s="13">
        <v>51</v>
      </c>
      <c r="D63" s="13" t="s">
        <v>60</v>
      </c>
      <c r="E63" s="41">
        <v>119450</v>
      </c>
      <c r="F63" s="43">
        <v>45250.12</v>
      </c>
    </row>
    <row r="64" spans="1:6" x14ac:dyDescent="0.3">
      <c r="A64" s="46"/>
      <c r="B64" s="46"/>
      <c r="C64" s="46">
        <v>31</v>
      </c>
      <c r="D64" s="49" t="s">
        <v>37</v>
      </c>
      <c r="E64" s="42"/>
      <c r="F64" s="42"/>
    </row>
    <row r="65" spans="1:6" x14ac:dyDescent="0.3">
      <c r="A65" s="46"/>
      <c r="B65" s="46"/>
      <c r="C65" s="46">
        <v>61</v>
      </c>
      <c r="D65" s="49" t="s">
        <v>51</v>
      </c>
      <c r="E65" s="69">
        <v>1095</v>
      </c>
      <c r="F65" s="42">
        <v>1092.98</v>
      </c>
    </row>
    <row r="66" spans="1:6" ht="27" x14ac:dyDescent="0.3">
      <c r="A66" s="70">
        <v>5</v>
      </c>
      <c r="B66" s="72"/>
      <c r="C66" s="72"/>
      <c r="D66" s="74" t="s">
        <v>29</v>
      </c>
      <c r="E66" s="72">
        <v>0</v>
      </c>
      <c r="F66" s="72">
        <v>57.71</v>
      </c>
    </row>
    <row r="67" spans="1:6" ht="27" x14ac:dyDescent="0.3">
      <c r="A67" s="72"/>
      <c r="B67" s="71">
        <v>54</v>
      </c>
      <c r="C67" s="72"/>
      <c r="D67" s="73" t="s">
        <v>36</v>
      </c>
      <c r="E67" s="72">
        <v>0</v>
      </c>
      <c r="F67" s="72">
        <v>57.71</v>
      </c>
    </row>
    <row r="68" spans="1:6" x14ac:dyDescent="0.3">
      <c r="A68" s="72"/>
      <c r="B68" s="72"/>
      <c r="C68" s="75">
        <v>11</v>
      </c>
      <c r="D68" s="72" t="s">
        <v>18</v>
      </c>
      <c r="E68" s="72">
        <v>0</v>
      </c>
      <c r="F68" s="72">
        <v>57.71</v>
      </c>
    </row>
  </sheetData>
  <mergeCells count="5">
    <mergeCell ref="A7:F7"/>
    <mergeCell ref="A36:F36"/>
    <mergeCell ref="A1:F1"/>
    <mergeCell ref="A3:F3"/>
    <mergeCell ref="A5:F5"/>
  </mergeCells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5"/>
  <sheetViews>
    <sheetView workbookViewId="0">
      <selection sqref="A1:C16"/>
    </sheetView>
  </sheetViews>
  <sheetFormatPr defaultRowHeight="14.4" x14ac:dyDescent="0.3"/>
  <cols>
    <col min="1" max="1" width="37.6640625" customWidth="1"/>
    <col min="2" max="3" width="25.33203125" customWidth="1"/>
  </cols>
  <sheetData>
    <row r="1" spans="1:3" ht="42" customHeight="1" x14ac:dyDescent="0.3">
      <c r="A1" s="348" t="s">
        <v>74</v>
      </c>
      <c r="B1" s="348"/>
      <c r="C1" s="348"/>
    </row>
    <row r="2" spans="1:3" ht="18" customHeight="1" x14ac:dyDescent="0.3">
      <c r="A2" s="5"/>
      <c r="B2" s="5"/>
      <c r="C2" s="5"/>
    </row>
    <row r="3" spans="1:3" ht="15.6" x14ac:dyDescent="0.3">
      <c r="A3" s="348" t="s">
        <v>31</v>
      </c>
      <c r="B3" s="348"/>
      <c r="C3" s="348"/>
    </row>
    <row r="4" spans="1:3" ht="17.399999999999999" x14ac:dyDescent="0.3">
      <c r="A4" s="5"/>
      <c r="B4" s="5"/>
      <c r="C4" s="5"/>
    </row>
    <row r="5" spans="1:3" ht="18" customHeight="1" x14ac:dyDescent="0.3">
      <c r="A5" s="348" t="s">
        <v>13</v>
      </c>
      <c r="B5" s="349"/>
      <c r="C5" s="349"/>
    </row>
    <row r="6" spans="1:3" ht="17.399999999999999" x14ac:dyDescent="0.3">
      <c r="A6" s="5"/>
      <c r="B6" s="5"/>
      <c r="C6" s="5"/>
    </row>
    <row r="7" spans="1:3" ht="15.6" x14ac:dyDescent="0.3">
      <c r="A7" s="348" t="s">
        <v>24</v>
      </c>
      <c r="B7" s="367"/>
      <c r="C7" s="367"/>
    </row>
    <row r="8" spans="1:3" ht="17.399999999999999" x14ac:dyDescent="0.3">
      <c r="A8" s="5"/>
      <c r="B8" s="5"/>
      <c r="C8" s="5"/>
    </row>
    <row r="9" spans="1:3" x14ac:dyDescent="0.3">
      <c r="A9" s="23" t="s">
        <v>25</v>
      </c>
      <c r="B9" s="22" t="s">
        <v>75</v>
      </c>
      <c r="C9" s="23" t="s">
        <v>76</v>
      </c>
    </row>
    <row r="10" spans="1:3" ht="15.75" customHeight="1" x14ac:dyDescent="0.3">
      <c r="A10" s="11" t="s">
        <v>26</v>
      </c>
      <c r="B10" s="41">
        <v>1441850</v>
      </c>
      <c r="C10" s="43">
        <v>695240.55</v>
      </c>
    </row>
    <row r="11" spans="1:3" ht="15.75" customHeight="1" x14ac:dyDescent="0.3">
      <c r="A11" s="11" t="s">
        <v>47</v>
      </c>
      <c r="B11" s="41">
        <v>1371270</v>
      </c>
      <c r="C11" s="43">
        <v>657239.31000000006</v>
      </c>
    </row>
    <row r="12" spans="1:3" x14ac:dyDescent="0.3">
      <c r="A12" s="17" t="s">
        <v>48</v>
      </c>
      <c r="B12" s="41">
        <v>1371270</v>
      </c>
      <c r="C12" s="43">
        <v>657239.31000000006</v>
      </c>
    </row>
    <row r="13" spans="1:3" x14ac:dyDescent="0.3">
      <c r="A13" s="16" t="s">
        <v>49</v>
      </c>
      <c r="B13" s="41">
        <v>1371270</v>
      </c>
      <c r="C13" s="43">
        <v>657239.31000000006</v>
      </c>
    </row>
    <row r="14" spans="1:3" x14ac:dyDescent="0.3">
      <c r="A14" s="11" t="s">
        <v>50</v>
      </c>
      <c r="B14" s="41">
        <v>70580</v>
      </c>
      <c r="C14" s="43">
        <v>38001.24</v>
      </c>
    </row>
    <row r="15" spans="1:3" x14ac:dyDescent="0.3">
      <c r="A15" s="18"/>
      <c r="B15" s="9"/>
      <c r="C15" s="10"/>
    </row>
  </sheetData>
  <mergeCells count="4">
    <mergeCell ref="A1:C1"/>
    <mergeCell ref="A3:C3"/>
    <mergeCell ref="A5:C5"/>
    <mergeCell ref="A7:C7"/>
  </mergeCell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"/>
  <sheetViews>
    <sheetView workbookViewId="0">
      <selection sqref="A1:F14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6" width="25.33203125" customWidth="1"/>
  </cols>
  <sheetData>
    <row r="1" spans="1:6" ht="42" customHeight="1" x14ac:dyDescent="0.3">
      <c r="A1" s="348" t="s">
        <v>74</v>
      </c>
      <c r="B1" s="348"/>
      <c r="C1" s="348"/>
      <c r="D1" s="348"/>
      <c r="E1" s="348"/>
      <c r="F1" s="348"/>
    </row>
    <row r="2" spans="1:6" ht="18" customHeight="1" x14ac:dyDescent="0.3">
      <c r="A2" s="5"/>
      <c r="B2" s="5"/>
      <c r="C2" s="5"/>
      <c r="D2" s="5"/>
      <c r="E2" s="5"/>
      <c r="F2" s="5"/>
    </row>
    <row r="3" spans="1:6" ht="15.6" x14ac:dyDescent="0.3">
      <c r="A3" s="348" t="s">
        <v>31</v>
      </c>
      <c r="B3" s="348"/>
      <c r="C3" s="348"/>
      <c r="D3" s="348"/>
      <c r="E3" s="348"/>
      <c r="F3" s="348"/>
    </row>
    <row r="4" spans="1:6" ht="17.399999999999999" x14ac:dyDescent="0.3">
      <c r="A4" s="5"/>
      <c r="B4" s="5"/>
      <c r="C4" s="5"/>
      <c r="D4" s="5"/>
      <c r="E4" s="5"/>
      <c r="F4" s="5"/>
    </row>
    <row r="5" spans="1:6" ht="18" customHeight="1" x14ac:dyDescent="0.3">
      <c r="A5" s="348" t="s">
        <v>27</v>
      </c>
      <c r="B5" s="349"/>
      <c r="C5" s="349"/>
      <c r="D5" s="349"/>
      <c r="E5" s="349"/>
      <c r="F5" s="349"/>
    </row>
    <row r="6" spans="1:6" ht="17.399999999999999" x14ac:dyDescent="0.3">
      <c r="A6" s="5"/>
      <c r="B6" s="5"/>
      <c r="C6" s="5"/>
      <c r="D6" s="5"/>
      <c r="E6" s="5"/>
      <c r="F6" s="5"/>
    </row>
    <row r="7" spans="1:6" x14ac:dyDescent="0.3">
      <c r="A7" s="23" t="s">
        <v>14</v>
      </c>
      <c r="B7" s="22" t="s">
        <v>15</v>
      </c>
      <c r="C7" s="22" t="s">
        <v>16</v>
      </c>
      <c r="D7" s="22" t="s">
        <v>46</v>
      </c>
      <c r="E7" s="22" t="s">
        <v>75</v>
      </c>
      <c r="F7" s="23" t="s">
        <v>76</v>
      </c>
    </row>
    <row r="8" spans="1:6" ht="26.4" x14ac:dyDescent="0.3">
      <c r="A8" s="11">
        <v>8</v>
      </c>
      <c r="B8" s="11"/>
      <c r="C8" s="11"/>
      <c r="D8" s="11" t="s">
        <v>28</v>
      </c>
      <c r="E8" s="41">
        <v>0</v>
      </c>
      <c r="F8" s="43">
        <v>75000</v>
      </c>
    </row>
    <row r="9" spans="1:6" x14ac:dyDescent="0.3">
      <c r="A9" s="11"/>
      <c r="B9" s="15">
        <v>84</v>
      </c>
      <c r="C9" s="15"/>
      <c r="D9" s="15" t="s">
        <v>35</v>
      </c>
      <c r="E9" s="41">
        <v>0</v>
      </c>
      <c r="F9" s="43">
        <v>75000</v>
      </c>
    </row>
    <row r="10" spans="1:6" x14ac:dyDescent="0.3">
      <c r="A10" s="12"/>
      <c r="B10" s="12"/>
      <c r="C10" s="13">
        <v>11</v>
      </c>
      <c r="D10" s="17" t="s">
        <v>18</v>
      </c>
      <c r="E10" s="41">
        <v>0</v>
      </c>
      <c r="F10" s="43">
        <v>0</v>
      </c>
    </row>
    <row r="11" spans="1:6" ht="29.25" customHeight="1" x14ac:dyDescent="0.3">
      <c r="A11" s="12"/>
      <c r="B11" s="12"/>
      <c r="C11" s="13">
        <v>81</v>
      </c>
      <c r="D11" s="17" t="s">
        <v>77</v>
      </c>
      <c r="E11" s="41">
        <v>0</v>
      </c>
      <c r="F11" s="43">
        <v>75000</v>
      </c>
    </row>
    <row r="12" spans="1:6" ht="26.4" x14ac:dyDescent="0.3">
      <c r="A12" s="14">
        <v>5</v>
      </c>
      <c r="B12" s="14"/>
      <c r="C12" s="14"/>
      <c r="D12" s="25" t="s">
        <v>29</v>
      </c>
      <c r="E12" s="41">
        <v>0</v>
      </c>
      <c r="F12" s="43">
        <v>57.71</v>
      </c>
    </row>
    <row r="13" spans="1:6" ht="26.4" x14ac:dyDescent="0.3">
      <c r="A13" s="15"/>
      <c r="B13" s="15">
        <v>54</v>
      </c>
      <c r="C13" s="15"/>
      <c r="D13" s="26" t="s">
        <v>36</v>
      </c>
      <c r="E13" s="41">
        <v>0</v>
      </c>
      <c r="F13" s="43">
        <v>57.71</v>
      </c>
    </row>
    <row r="14" spans="1:6" x14ac:dyDescent="0.3">
      <c r="A14" s="15"/>
      <c r="B14" s="15"/>
      <c r="C14" s="13">
        <v>11</v>
      </c>
      <c r="D14" s="13" t="s">
        <v>18</v>
      </c>
      <c r="E14" s="41">
        <v>0</v>
      </c>
      <c r="F14" s="43">
        <v>57.71</v>
      </c>
    </row>
    <row r="15" spans="1:6" x14ac:dyDescent="0.3">
      <c r="A15" s="42"/>
      <c r="B15" s="42"/>
      <c r="C15" s="42"/>
      <c r="D15" s="42"/>
      <c r="E15" s="42"/>
      <c r="F15" s="42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1:J75"/>
  <sheetViews>
    <sheetView topLeftCell="A58" workbookViewId="0">
      <selection activeCell="D1" sqref="D1:I75"/>
    </sheetView>
  </sheetViews>
  <sheetFormatPr defaultRowHeight="14.4" x14ac:dyDescent="0.3"/>
  <cols>
    <col min="4" max="4" width="7.44140625" bestFit="1" customWidth="1"/>
    <col min="5" max="5" width="8.44140625" bestFit="1" customWidth="1"/>
    <col min="6" max="6" width="8.6640625" customWidth="1"/>
    <col min="7" max="7" width="30" customWidth="1"/>
    <col min="8" max="9" width="25.33203125" customWidth="1"/>
  </cols>
  <sheetData>
    <row r="1" spans="4:10" ht="42" customHeight="1" x14ac:dyDescent="0.3">
      <c r="D1" s="348" t="s">
        <v>74</v>
      </c>
      <c r="E1" s="348"/>
      <c r="F1" s="348"/>
      <c r="G1" s="348"/>
      <c r="H1" s="348"/>
      <c r="I1" s="348"/>
    </row>
    <row r="2" spans="4:10" ht="17.399999999999999" x14ac:dyDescent="0.3">
      <c r="D2" s="5"/>
      <c r="E2" s="5"/>
      <c r="F2" s="5"/>
      <c r="G2" s="5"/>
      <c r="H2" s="5"/>
      <c r="I2" s="5"/>
    </row>
    <row r="3" spans="4:10" ht="18" customHeight="1" x14ac:dyDescent="0.3">
      <c r="D3" s="348" t="s">
        <v>30</v>
      </c>
      <c r="E3" s="349"/>
      <c r="F3" s="349"/>
      <c r="G3" s="349"/>
      <c r="H3" s="349"/>
      <c r="I3" s="349"/>
    </row>
    <row r="4" spans="4:10" ht="17.399999999999999" x14ac:dyDescent="0.3">
      <c r="D4" s="5"/>
      <c r="E4" s="5"/>
      <c r="F4" s="5"/>
      <c r="G4" s="5"/>
      <c r="H4" s="5"/>
      <c r="I4" s="5"/>
    </row>
    <row r="5" spans="4:10" x14ac:dyDescent="0.3">
      <c r="D5" s="389" t="s">
        <v>32</v>
      </c>
      <c r="E5" s="390"/>
      <c r="F5" s="391"/>
      <c r="G5" s="22" t="s">
        <v>33</v>
      </c>
      <c r="H5" s="22" t="s">
        <v>75</v>
      </c>
      <c r="I5" s="23" t="s">
        <v>76</v>
      </c>
    </row>
    <row r="6" spans="4:10" ht="26.4" x14ac:dyDescent="0.3">
      <c r="D6" s="386" t="s">
        <v>61</v>
      </c>
      <c r="E6" s="387"/>
      <c r="F6" s="388"/>
      <c r="G6" s="29" t="s">
        <v>64</v>
      </c>
      <c r="H6" s="41">
        <f>SUM(H7+H43+H62)</f>
        <v>1441850</v>
      </c>
      <c r="I6" s="41">
        <f>SUM(I7+I43+I62)</f>
        <v>695240.55</v>
      </c>
    </row>
    <row r="7" spans="4:10" x14ac:dyDescent="0.3">
      <c r="D7" s="386" t="s">
        <v>62</v>
      </c>
      <c r="E7" s="387"/>
      <c r="F7" s="388"/>
      <c r="G7" s="29" t="s">
        <v>63</v>
      </c>
      <c r="H7" s="41">
        <f>SUM(H8+H18+H25+H28+H33+H38)</f>
        <v>999950</v>
      </c>
      <c r="I7" s="41">
        <f>SUM(I8+I18+I25+I28+I33+I38)</f>
        <v>507056.72</v>
      </c>
    </row>
    <row r="8" spans="4:10" ht="15" customHeight="1" x14ac:dyDescent="0.3">
      <c r="D8" s="368" t="s">
        <v>80</v>
      </c>
      <c r="E8" s="369"/>
      <c r="F8" s="370"/>
      <c r="G8" s="64" t="s">
        <v>18</v>
      </c>
      <c r="H8" s="41">
        <f>SUM(H9+H14+H16)</f>
        <v>83640</v>
      </c>
      <c r="I8" s="41">
        <f>SUM(I9+I14+I16)</f>
        <v>44058.909999999996</v>
      </c>
    </row>
    <row r="9" spans="4:10" x14ac:dyDescent="0.3">
      <c r="D9" s="62">
        <v>3</v>
      </c>
      <c r="E9" s="63"/>
      <c r="F9" s="64"/>
      <c r="G9" s="60" t="s">
        <v>21</v>
      </c>
      <c r="H9" s="41">
        <f>SUM(H10:H12)</f>
        <v>83370</v>
      </c>
      <c r="I9" s="41">
        <f>SUM(I10:I13)</f>
        <v>43764.18</v>
      </c>
    </row>
    <row r="10" spans="4:10" x14ac:dyDescent="0.3">
      <c r="D10" s="62">
        <v>32</v>
      </c>
      <c r="E10" s="63"/>
      <c r="F10" s="64"/>
      <c r="G10" s="60" t="s">
        <v>34</v>
      </c>
      <c r="H10" s="41">
        <v>82970</v>
      </c>
      <c r="I10" s="43">
        <v>42438.400000000001</v>
      </c>
    </row>
    <row r="11" spans="4:10" x14ac:dyDescent="0.3">
      <c r="D11" s="62">
        <v>34</v>
      </c>
      <c r="E11" s="63"/>
      <c r="F11" s="64"/>
      <c r="G11" s="60" t="s">
        <v>53</v>
      </c>
      <c r="H11" s="41">
        <v>400</v>
      </c>
      <c r="I11" s="43">
        <v>848.17</v>
      </c>
    </row>
    <row r="12" spans="4:10" ht="37.5" customHeight="1" x14ac:dyDescent="0.3">
      <c r="D12" s="66">
        <v>37</v>
      </c>
      <c r="E12" s="67"/>
      <c r="F12" s="68"/>
      <c r="G12" s="65" t="s">
        <v>54</v>
      </c>
      <c r="H12" s="41">
        <v>0</v>
      </c>
      <c r="I12" s="43">
        <v>0</v>
      </c>
    </row>
    <row r="13" spans="4:10" ht="30.75" customHeight="1" x14ac:dyDescent="0.3">
      <c r="D13" s="66">
        <v>38</v>
      </c>
      <c r="E13" s="67"/>
      <c r="F13" s="68"/>
      <c r="G13" s="65" t="s">
        <v>78</v>
      </c>
      <c r="H13" s="41">
        <v>0</v>
      </c>
      <c r="I13" s="43">
        <v>477.61</v>
      </c>
    </row>
    <row r="14" spans="4:10" ht="26.4" x14ac:dyDescent="0.3">
      <c r="D14" s="62">
        <v>4</v>
      </c>
      <c r="E14" s="63"/>
      <c r="F14" s="64"/>
      <c r="G14" s="60" t="s">
        <v>23</v>
      </c>
      <c r="H14" s="41">
        <v>270</v>
      </c>
      <c r="I14" s="43">
        <v>237.02</v>
      </c>
      <c r="J14" s="81"/>
    </row>
    <row r="15" spans="4:10" ht="26.4" x14ac:dyDescent="0.3">
      <c r="D15" s="62">
        <v>42</v>
      </c>
      <c r="E15" s="63"/>
      <c r="F15" s="64"/>
      <c r="G15" s="60" t="s">
        <v>44</v>
      </c>
      <c r="H15" s="41">
        <v>270</v>
      </c>
      <c r="I15" s="43">
        <v>237.02</v>
      </c>
    </row>
    <row r="16" spans="4:10" ht="27" x14ac:dyDescent="0.3">
      <c r="D16" s="62">
        <v>5</v>
      </c>
      <c r="E16" s="63"/>
      <c r="F16" s="64"/>
      <c r="G16" s="74" t="s">
        <v>29</v>
      </c>
      <c r="H16" s="41">
        <v>0</v>
      </c>
      <c r="I16" s="43">
        <v>57.71</v>
      </c>
    </row>
    <row r="17" spans="4:9" ht="27" x14ac:dyDescent="0.3">
      <c r="D17" s="66">
        <v>54</v>
      </c>
      <c r="E17" s="67"/>
      <c r="F17" s="68"/>
      <c r="G17" s="73" t="s">
        <v>36</v>
      </c>
      <c r="H17" s="41">
        <v>0</v>
      </c>
      <c r="I17" s="43">
        <v>57.71</v>
      </c>
    </row>
    <row r="18" spans="4:9" x14ac:dyDescent="0.3">
      <c r="D18" s="377" t="s">
        <v>67</v>
      </c>
      <c r="E18" s="378"/>
      <c r="F18" s="379"/>
      <c r="G18" s="36" t="s">
        <v>58</v>
      </c>
      <c r="H18" s="41">
        <v>905936</v>
      </c>
      <c r="I18" s="43">
        <v>461216.07</v>
      </c>
    </row>
    <row r="19" spans="4:9" x14ac:dyDescent="0.3">
      <c r="D19" s="380">
        <v>3</v>
      </c>
      <c r="E19" s="381"/>
      <c r="F19" s="382"/>
      <c r="G19" s="28" t="s">
        <v>21</v>
      </c>
      <c r="H19" s="41">
        <f>SUM(H20:H24)</f>
        <v>905936</v>
      </c>
      <c r="I19" s="41">
        <f>SUM(I20:I24)</f>
        <v>461693.67999999993</v>
      </c>
    </row>
    <row r="20" spans="4:9" x14ac:dyDescent="0.3">
      <c r="D20" s="383">
        <v>31</v>
      </c>
      <c r="E20" s="384"/>
      <c r="F20" s="385"/>
      <c r="G20" s="28" t="s">
        <v>22</v>
      </c>
      <c r="H20" s="41">
        <v>854535</v>
      </c>
      <c r="I20" s="43">
        <v>435031.17</v>
      </c>
    </row>
    <row r="21" spans="4:9" x14ac:dyDescent="0.3">
      <c r="D21" s="383">
        <v>32</v>
      </c>
      <c r="E21" s="384"/>
      <c r="F21" s="385"/>
      <c r="G21" s="28" t="s">
        <v>34</v>
      </c>
      <c r="H21" s="41">
        <v>43106</v>
      </c>
      <c r="I21" s="43">
        <v>25533.61</v>
      </c>
    </row>
    <row r="22" spans="4:9" x14ac:dyDescent="0.3">
      <c r="D22" s="38">
        <v>34</v>
      </c>
      <c r="E22" s="39"/>
      <c r="F22" s="40"/>
      <c r="G22" s="37" t="s">
        <v>53</v>
      </c>
      <c r="H22" s="41">
        <v>332</v>
      </c>
      <c r="I22" s="43">
        <v>308.73</v>
      </c>
    </row>
    <row r="23" spans="4:9" ht="39.6" x14ac:dyDescent="0.3">
      <c r="D23" s="38">
        <v>37</v>
      </c>
      <c r="E23" s="39"/>
      <c r="F23" s="40"/>
      <c r="G23" s="37" t="s">
        <v>54</v>
      </c>
      <c r="H23" s="41">
        <v>7963</v>
      </c>
      <c r="I23" s="43">
        <v>342.56</v>
      </c>
    </row>
    <row r="24" spans="4:9" x14ac:dyDescent="0.3">
      <c r="D24" s="57">
        <v>38</v>
      </c>
      <c r="E24" s="58"/>
      <c r="F24" s="59"/>
      <c r="G24" s="60" t="s">
        <v>78</v>
      </c>
      <c r="H24" s="41">
        <v>0</v>
      </c>
      <c r="I24" s="43">
        <v>477.61</v>
      </c>
    </row>
    <row r="25" spans="4:9" ht="15" customHeight="1" x14ac:dyDescent="0.3">
      <c r="D25" s="377" t="s">
        <v>67</v>
      </c>
      <c r="E25" s="378"/>
      <c r="F25" s="379"/>
      <c r="G25" s="36" t="s">
        <v>58</v>
      </c>
      <c r="H25" s="41">
        <v>7994</v>
      </c>
      <c r="I25" s="43">
        <v>0</v>
      </c>
    </row>
    <row r="26" spans="4:9" ht="26.4" x14ac:dyDescent="0.3">
      <c r="D26" s="380">
        <v>4</v>
      </c>
      <c r="E26" s="381"/>
      <c r="F26" s="382"/>
      <c r="G26" s="28" t="s">
        <v>23</v>
      </c>
      <c r="H26" s="41">
        <v>7994</v>
      </c>
      <c r="I26" s="43">
        <v>0</v>
      </c>
    </row>
    <row r="27" spans="4:9" ht="26.4" x14ac:dyDescent="0.3">
      <c r="D27" s="383">
        <v>42</v>
      </c>
      <c r="E27" s="384"/>
      <c r="F27" s="385"/>
      <c r="G27" s="28" t="s">
        <v>44</v>
      </c>
      <c r="H27" s="41">
        <v>7994</v>
      </c>
      <c r="I27" s="43">
        <v>0</v>
      </c>
    </row>
    <row r="28" spans="4:9" x14ac:dyDescent="0.3">
      <c r="D28" s="377" t="s">
        <v>68</v>
      </c>
      <c r="E28" s="378"/>
      <c r="F28" s="379"/>
      <c r="G28" s="51" t="s">
        <v>37</v>
      </c>
      <c r="H28" s="80">
        <v>1070</v>
      </c>
      <c r="I28" s="80">
        <v>0</v>
      </c>
    </row>
    <row r="29" spans="4:9" x14ac:dyDescent="0.3">
      <c r="D29" s="380">
        <v>3</v>
      </c>
      <c r="E29" s="381"/>
      <c r="F29" s="382"/>
      <c r="G29" s="52" t="s">
        <v>21</v>
      </c>
      <c r="H29" s="80">
        <v>1070</v>
      </c>
      <c r="I29" s="80">
        <v>0</v>
      </c>
    </row>
    <row r="30" spans="4:9" x14ac:dyDescent="0.3">
      <c r="D30" s="383">
        <v>32</v>
      </c>
      <c r="E30" s="384"/>
      <c r="F30" s="385"/>
      <c r="G30" s="52" t="s">
        <v>34</v>
      </c>
      <c r="H30" s="80">
        <v>1070</v>
      </c>
      <c r="I30" s="80">
        <v>0</v>
      </c>
    </row>
    <row r="31" spans="4:9" ht="26.4" x14ac:dyDescent="0.3">
      <c r="D31" s="380">
        <v>4</v>
      </c>
      <c r="E31" s="381"/>
      <c r="F31" s="382"/>
      <c r="G31" s="52" t="s">
        <v>23</v>
      </c>
      <c r="H31" s="42"/>
      <c r="I31" s="42"/>
    </row>
    <row r="32" spans="4:9" ht="26.4" x14ac:dyDescent="0.3">
      <c r="D32" s="383">
        <v>42</v>
      </c>
      <c r="E32" s="384"/>
      <c r="F32" s="385"/>
      <c r="G32" s="52" t="s">
        <v>44</v>
      </c>
      <c r="H32" s="42"/>
      <c r="I32" s="42"/>
    </row>
    <row r="33" spans="4:9" ht="14.4" customHeight="1" x14ac:dyDescent="0.3">
      <c r="D33" s="377" t="s">
        <v>69</v>
      </c>
      <c r="E33" s="378"/>
      <c r="F33" s="379"/>
      <c r="G33" s="51" t="s">
        <v>59</v>
      </c>
      <c r="H33" s="69">
        <v>0</v>
      </c>
      <c r="I33" s="69">
        <v>410</v>
      </c>
    </row>
    <row r="34" spans="4:9" x14ac:dyDescent="0.3">
      <c r="D34" s="380">
        <v>3</v>
      </c>
      <c r="E34" s="381"/>
      <c r="F34" s="382"/>
      <c r="G34" s="52" t="s">
        <v>21</v>
      </c>
      <c r="H34" s="69">
        <v>0</v>
      </c>
      <c r="I34" s="69">
        <v>410</v>
      </c>
    </row>
    <row r="35" spans="4:9" x14ac:dyDescent="0.3">
      <c r="D35" s="383">
        <v>32</v>
      </c>
      <c r="E35" s="384"/>
      <c r="F35" s="385"/>
      <c r="G35" s="52" t="s">
        <v>34</v>
      </c>
      <c r="H35" s="69">
        <v>0</v>
      </c>
      <c r="I35" s="69">
        <v>410</v>
      </c>
    </row>
    <row r="36" spans="4:9" ht="26.4" x14ac:dyDescent="0.3">
      <c r="D36" s="380">
        <v>4</v>
      </c>
      <c r="E36" s="381"/>
      <c r="F36" s="382"/>
      <c r="G36" s="52" t="s">
        <v>23</v>
      </c>
      <c r="H36" s="42"/>
      <c r="I36" s="42"/>
    </row>
    <row r="37" spans="4:9" ht="26.4" x14ac:dyDescent="0.3">
      <c r="D37" s="383">
        <v>42</v>
      </c>
      <c r="E37" s="384"/>
      <c r="F37" s="385"/>
      <c r="G37" s="52" t="s">
        <v>44</v>
      </c>
      <c r="H37" s="42"/>
      <c r="I37" s="42"/>
    </row>
    <row r="38" spans="4:9" x14ac:dyDescent="0.3">
      <c r="D38" s="377" t="s">
        <v>70</v>
      </c>
      <c r="E38" s="378"/>
      <c r="F38" s="379"/>
      <c r="G38" s="51" t="s">
        <v>51</v>
      </c>
      <c r="H38" s="80">
        <f>SUM(H39+H41)</f>
        <v>1310</v>
      </c>
      <c r="I38" s="80">
        <f>SUM(I39+I41)</f>
        <v>1371.74</v>
      </c>
    </row>
    <row r="39" spans="4:9" x14ac:dyDescent="0.3">
      <c r="D39" s="380">
        <v>3</v>
      </c>
      <c r="E39" s="381"/>
      <c r="F39" s="382"/>
      <c r="G39" s="52" t="s">
        <v>21</v>
      </c>
      <c r="H39" s="80">
        <v>215</v>
      </c>
      <c r="I39" s="80">
        <v>278.76</v>
      </c>
    </row>
    <row r="40" spans="4:9" x14ac:dyDescent="0.3">
      <c r="D40" s="383">
        <v>32</v>
      </c>
      <c r="E40" s="384"/>
      <c r="F40" s="385"/>
      <c r="G40" s="52" t="s">
        <v>34</v>
      </c>
      <c r="H40" s="80">
        <v>215</v>
      </c>
      <c r="I40" s="80">
        <v>278.76</v>
      </c>
    </row>
    <row r="41" spans="4:9" ht="26.4" x14ac:dyDescent="0.3">
      <c r="D41" s="380">
        <v>4</v>
      </c>
      <c r="E41" s="381"/>
      <c r="F41" s="382"/>
      <c r="G41" s="52" t="s">
        <v>23</v>
      </c>
      <c r="H41" s="80">
        <v>1095</v>
      </c>
      <c r="I41" s="80">
        <v>1092.98</v>
      </c>
    </row>
    <row r="42" spans="4:9" ht="26.4" x14ac:dyDescent="0.3">
      <c r="D42" s="383">
        <v>42</v>
      </c>
      <c r="E42" s="384"/>
      <c r="F42" s="385"/>
      <c r="G42" s="52" t="s">
        <v>44</v>
      </c>
      <c r="H42" s="80">
        <v>1095</v>
      </c>
      <c r="I42" s="80">
        <v>1092.98</v>
      </c>
    </row>
    <row r="43" spans="4:9" x14ac:dyDescent="0.3">
      <c r="D43" s="386" t="s">
        <v>65</v>
      </c>
      <c r="E43" s="387"/>
      <c r="F43" s="388"/>
      <c r="G43" s="50" t="s">
        <v>72</v>
      </c>
      <c r="H43" s="41">
        <f>SUM(H44+H50+H56)</f>
        <v>43730</v>
      </c>
      <c r="I43" s="41">
        <f>SUM(I44+I50+I56)</f>
        <v>23733.06</v>
      </c>
    </row>
    <row r="44" spans="4:9" ht="26.4" x14ac:dyDescent="0.3">
      <c r="D44" s="377" t="s">
        <v>69</v>
      </c>
      <c r="E44" s="378"/>
      <c r="F44" s="379"/>
      <c r="G44" s="51" t="s">
        <v>59</v>
      </c>
      <c r="H44" s="41">
        <v>2130</v>
      </c>
      <c r="I44" s="43">
        <v>0</v>
      </c>
    </row>
    <row r="45" spans="4:9" x14ac:dyDescent="0.3">
      <c r="D45" s="380">
        <v>3</v>
      </c>
      <c r="E45" s="381"/>
      <c r="F45" s="382"/>
      <c r="G45" s="52" t="s">
        <v>21</v>
      </c>
      <c r="H45" s="41">
        <v>2130</v>
      </c>
      <c r="I45" s="43">
        <v>0</v>
      </c>
    </row>
    <row r="46" spans="4:9" x14ac:dyDescent="0.3">
      <c r="D46" s="383">
        <v>31</v>
      </c>
      <c r="E46" s="384"/>
      <c r="F46" s="385"/>
      <c r="G46" s="52" t="s">
        <v>22</v>
      </c>
      <c r="H46" s="41"/>
      <c r="I46" s="43"/>
    </row>
    <row r="47" spans="4:9" x14ac:dyDescent="0.3">
      <c r="D47" s="383">
        <v>32</v>
      </c>
      <c r="E47" s="384"/>
      <c r="F47" s="385"/>
      <c r="G47" s="52" t="s">
        <v>34</v>
      </c>
      <c r="H47" s="41">
        <v>2130</v>
      </c>
      <c r="I47" s="43">
        <v>0</v>
      </c>
    </row>
    <row r="48" spans="4:9" x14ac:dyDescent="0.3">
      <c r="D48" s="53">
        <v>34</v>
      </c>
      <c r="E48" s="54"/>
      <c r="F48" s="55"/>
      <c r="G48" s="60" t="s">
        <v>53</v>
      </c>
      <c r="H48" s="41"/>
      <c r="I48" s="43"/>
    </row>
    <row r="49" spans="4:9" ht="39.6" x14ac:dyDescent="0.3">
      <c r="D49" s="53">
        <v>37</v>
      </c>
      <c r="E49" s="54"/>
      <c r="F49" s="55"/>
      <c r="G49" s="60" t="s">
        <v>54</v>
      </c>
      <c r="H49" s="41"/>
      <c r="I49" s="43"/>
    </row>
    <row r="50" spans="4:9" ht="32.25" customHeight="1" x14ac:dyDescent="0.3">
      <c r="D50" s="377" t="s">
        <v>80</v>
      </c>
      <c r="E50" s="378"/>
      <c r="F50" s="379"/>
      <c r="G50" s="61" t="s">
        <v>18</v>
      </c>
      <c r="H50" s="41">
        <v>14600</v>
      </c>
      <c r="I50" s="41">
        <v>0</v>
      </c>
    </row>
    <row r="51" spans="4:9" x14ac:dyDescent="0.3">
      <c r="D51" s="57">
        <v>3</v>
      </c>
      <c r="E51" s="58"/>
      <c r="F51" s="59"/>
      <c r="G51" s="60" t="s">
        <v>21</v>
      </c>
      <c r="H51" s="41">
        <v>14600</v>
      </c>
      <c r="I51" s="41">
        <v>0</v>
      </c>
    </row>
    <row r="52" spans="4:9" x14ac:dyDescent="0.3">
      <c r="D52" s="57">
        <v>31</v>
      </c>
      <c r="E52" s="58"/>
      <c r="F52" s="59"/>
      <c r="G52" s="60" t="s">
        <v>22</v>
      </c>
      <c r="H52" s="41"/>
      <c r="I52" s="41"/>
    </row>
    <row r="53" spans="4:9" x14ac:dyDescent="0.3">
      <c r="D53" s="57">
        <v>32</v>
      </c>
      <c r="E53" s="58"/>
      <c r="F53" s="59"/>
      <c r="G53" s="60" t="s">
        <v>34</v>
      </c>
      <c r="H53" s="41">
        <v>14600</v>
      </c>
      <c r="I53" s="41">
        <v>0</v>
      </c>
    </row>
    <row r="54" spans="4:9" x14ac:dyDescent="0.3">
      <c r="D54" s="57">
        <v>34</v>
      </c>
      <c r="E54" s="58"/>
      <c r="F54" s="59"/>
      <c r="G54" s="60" t="s">
        <v>53</v>
      </c>
      <c r="H54" s="41"/>
      <c r="I54" s="41"/>
    </row>
    <row r="55" spans="4:9" ht="39.6" x14ac:dyDescent="0.3">
      <c r="D55" s="57">
        <v>37</v>
      </c>
      <c r="E55" s="58"/>
      <c r="F55" s="59"/>
      <c r="G55" s="60" t="s">
        <v>54</v>
      </c>
      <c r="H55" s="41"/>
      <c r="I55" s="9"/>
    </row>
    <row r="56" spans="4:9" ht="28.5" customHeight="1" x14ac:dyDescent="0.3">
      <c r="D56" s="377" t="s">
        <v>67</v>
      </c>
      <c r="E56" s="378"/>
      <c r="F56" s="379"/>
      <c r="G56" s="61" t="s">
        <v>58</v>
      </c>
      <c r="H56" s="41">
        <v>27000</v>
      </c>
      <c r="I56" s="41">
        <v>23733.06</v>
      </c>
    </row>
    <row r="57" spans="4:9" ht="20.25" customHeight="1" x14ac:dyDescent="0.3">
      <c r="D57" s="380">
        <v>3</v>
      </c>
      <c r="E57" s="381"/>
      <c r="F57" s="382"/>
      <c r="G57" s="60" t="s">
        <v>21</v>
      </c>
      <c r="H57" s="41">
        <v>27000</v>
      </c>
      <c r="I57" s="41">
        <v>23733.06</v>
      </c>
    </row>
    <row r="58" spans="4:9" ht="20.25" customHeight="1" x14ac:dyDescent="0.3">
      <c r="D58" s="383">
        <v>31</v>
      </c>
      <c r="E58" s="384"/>
      <c r="F58" s="385"/>
      <c r="G58" s="60" t="s">
        <v>22</v>
      </c>
      <c r="H58" s="41"/>
      <c r="I58" s="9"/>
    </row>
    <row r="59" spans="4:9" x14ac:dyDescent="0.3">
      <c r="D59" s="383">
        <v>32</v>
      </c>
      <c r="E59" s="384"/>
      <c r="F59" s="385"/>
      <c r="G59" s="60" t="s">
        <v>34</v>
      </c>
      <c r="H59" s="41">
        <v>27000</v>
      </c>
      <c r="I59" s="41">
        <v>23733.06</v>
      </c>
    </row>
    <row r="60" spans="4:9" x14ac:dyDescent="0.3">
      <c r="D60" s="57">
        <v>34</v>
      </c>
      <c r="E60" s="58"/>
      <c r="F60" s="59"/>
      <c r="G60" s="60" t="s">
        <v>53</v>
      </c>
      <c r="H60" s="41"/>
      <c r="I60" s="9"/>
    </row>
    <row r="61" spans="4:9" ht="39.6" x14ac:dyDescent="0.3">
      <c r="D61" s="57">
        <v>37</v>
      </c>
      <c r="E61" s="58"/>
      <c r="F61" s="59"/>
      <c r="G61" s="60" t="s">
        <v>54</v>
      </c>
      <c r="H61" s="41"/>
      <c r="I61" s="9"/>
    </row>
    <row r="62" spans="4:9" ht="38.25" customHeight="1" x14ac:dyDescent="0.3">
      <c r="D62" s="386" t="s">
        <v>71</v>
      </c>
      <c r="E62" s="387"/>
      <c r="F62" s="388"/>
      <c r="G62" s="64" t="s">
        <v>73</v>
      </c>
      <c r="H62" s="41">
        <f>SUM(H63+H70)</f>
        <v>398170</v>
      </c>
      <c r="I62" s="41">
        <f>SUM(I63+I70+I74)</f>
        <v>164450.77000000002</v>
      </c>
    </row>
    <row r="63" spans="4:9" ht="15" customHeight="1" x14ac:dyDescent="0.3">
      <c r="D63" s="377" t="s">
        <v>66</v>
      </c>
      <c r="E63" s="378"/>
      <c r="F63" s="379"/>
      <c r="G63" s="61" t="s">
        <v>60</v>
      </c>
      <c r="H63" s="41">
        <v>278720</v>
      </c>
      <c r="I63" s="43">
        <v>46212.21</v>
      </c>
    </row>
    <row r="64" spans="4:9" x14ac:dyDescent="0.3">
      <c r="D64" s="380">
        <v>3</v>
      </c>
      <c r="E64" s="381"/>
      <c r="F64" s="382"/>
      <c r="G64" s="52" t="s">
        <v>21</v>
      </c>
      <c r="H64" s="41">
        <f>SUM(H65:H69)</f>
        <v>278720</v>
      </c>
      <c r="I64" s="41">
        <f>SUM(I65:I69)</f>
        <v>46212.21</v>
      </c>
    </row>
    <row r="65" spans="4:9" x14ac:dyDescent="0.3">
      <c r="D65" s="383">
        <v>31</v>
      </c>
      <c r="E65" s="384"/>
      <c r="F65" s="385"/>
      <c r="G65" s="52" t="s">
        <v>22</v>
      </c>
      <c r="H65" s="41">
        <v>0</v>
      </c>
      <c r="I65" s="43">
        <v>0</v>
      </c>
    </row>
    <row r="66" spans="4:9" x14ac:dyDescent="0.3">
      <c r="D66" s="383">
        <v>32</v>
      </c>
      <c r="E66" s="384"/>
      <c r="F66" s="385"/>
      <c r="G66" s="52" t="s">
        <v>34</v>
      </c>
      <c r="H66" s="41">
        <v>278720</v>
      </c>
      <c r="I66" s="43">
        <v>42555.69</v>
      </c>
    </row>
    <row r="67" spans="4:9" x14ac:dyDescent="0.3">
      <c r="D67" s="53">
        <v>34</v>
      </c>
      <c r="E67" s="54"/>
      <c r="F67" s="55"/>
      <c r="G67" s="56" t="s">
        <v>53</v>
      </c>
      <c r="H67" s="41">
        <v>0</v>
      </c>
      <c r="I67" s="43">
        <v>0</v>
      </c>
    </row>
    <row r="68" spans="4:9" ht="24.75" customHeight="1" x14ac:dyDescent="0.3">
      <c r="D68" s="53">
        <v>37</v>
      </c>
      <c r="E68" s="54"/>
      <c r="F68" s="55"/>
      <c r="G68" s="60" t="s">
        <v>54</v>
      </c>
      <c r="H68" s="41">
        <v>0</v>
      </c>
      <c r="I68" s="43">
        <v>0</v>
      </c>
    </row>
    <row r="69" spans="4:9" x14ac:dyDescent="0.3">
      <c r="D69" s="57">
        <v>38</v>
      </c>
      <c r="E69" s="58"/>
      <c r="F69" s="59"/>
      <c r="G69" s="60" t="s">
        <v>78</v>
      </c>
      <c r="H69" s="41">
        <v>0</v>
      </c>
      <c r="I69" s="43">
        <v>3656.52</v>
      </c>
    </row>
    <row r="70" spans="4:9" x14ac:dyDescent="0.3">
      <c r="D70" s="377" t="s">
        <v>66</v>
      </c>
      <c r="E70" s="378"/>
      <c r="F70" s="379"/>
      <c r="G70" s="51" t="s">
        <v>60</v>
      </c>
      <c r="H70" s="41">
        <v>119450</v>
      </c>
      <c r="I70" s="43">
        <v>45250.12</v>
      </c>
    </row>
    <row r="71" spans="4:9" ht="26.4" x14ac:dyDescent="0.3">
      <c r="D71" s="380">
        <v>4</v>
      </c>
      <c r="E71" s="381"/>
      <c r="F71" s="382"/>
      <c r="G71" s="52" t="s">
        <v>23</v>
      </c>
      <c r="H71" s="41">
        <v>119450</v>
      </c>
      <c r="I71" s="43">
        <v>45250.12</v>
      </c>
    </row>
    <row r="72" spans="4:9" ht="26.4" x14ac:dyDescent="0.3">
      <c r="D72" s="383">
        <v>42</v>
      </c>
      <c r="E72" s="384"/>
      <c r="F72" s="385"/>
      <c r="G72" s="52" t="s">
        <v>44</v>
      </c>
      <c r="H72" s="41">
        <v>119450</v>
      </c>
      <c r="I72" s="43">
        <v>45250.12</v>
      </c>
    </row>
    <row r="73" spans="4:9" x14ac:dyDescent="0.3">
      <c r="D73" s="76" t="s">
        <v>79</v>
      </c>
      <c r="E73" s="77"/>
      <c r="F73" s="78"/>
      <c r="G73" s="79" t="s">
        <v>35</v>
      </c>
      <c r="H73" s="42"/>
      <c r="I73" s="42"/>
    </row>
    <row r="74" spans="4:9" x14ac:dyDescent="0.3">
      <c r="D74" s="371">
        <v>32</v>
      </c>
      <c r="E74" s="372"/>
      <c r="F74" s="373"/>
      <c r="G74" s="72" t="s">
        <v>34</v>
      </c>
      <c r="H74" s="42">
        <v>0</v>
      </c>
      <c r="I74" s="82">
        <v>72988.44</v>
      </c>
    </row>
    <row r="75" spans="4:9" x14ac:dyDescent="0.3">
      <c r="D75" s="374"/>
      <c r="E75" s="375"/>
      <c r="F75" s="376"/>
      <c r="G75" s="42"/>
      <c r="H75" s="42"/>
      <c r="I75" s="42"/>
    </row>
  </sheetData>
  <mergeCells count="48">
    <mergeCell ref="D27:F27"/>
    <mergeCell ref="D25:F25"/>
    <mergeCell ref="D18:F18"/>
    <mergeCell ref="D19:F19"/>
    <mergeCell ref="D21:F21"/>
    <mergeCell ref="D20:F20"/>
    <mergeCell ref="D26:F26"/>
    <mergeCell ref="D6:F6"/>
    <mergeCell ref="D7:F7"/>
    <mergeCell ref="D1:I1"/>
    <mergeCell ref="D3:I3"/>
    <mergeCell ref="D5:F5"/>
    <mergeCell ref="D37:F37"/>
    <mergeCell ref="D33:F33"/>
    <mergeCell ref="D28:F28"/>
    <mergeCell ref="D29:F29"/>
    <mergeCell ref="D30:F30"/>
    <mergeCell ref="D35:F35"/>
    <mergeCell ref="D31:F31"/>
    <mergeCell ref="D32:F32"/>
    <mergeCell ref="D34:F34"/>
    <mergeCell ref="D36:F36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8:F8"/>
    <mergeCell ref="D74:F74"/>
    <mergeCell ref="D75:F75"/>
    <mergeCell ref="D50:F50"/>
    <mergeCell ref="D56:F56"/>
    <mergeCell ref="D57:F57"/>
    <mergeCell ref="D58:F58"/>
    <mergeCell ref="D59:F59"/>
    <mergeCell ref="D72:F72"/>
    <mergeCell ref="D64:F64"/>
    <mergeCell ref="D65:F65"/>
    <mergeCell ref="D66:F66"/>
    <mergeCell ref="D70:F70"/>
    <mergeCell ref="D71:F71"/>
    <mergeCell ref="D62:F62"/>
    <mergeCell ref="D63:F63"/>
  </mergeCells>
  <pageMargins left="0.7" right="0.7" top="0.75" bottom="0.75" header="0.3" footer="0.3"/>
  <pageSetup paperSize="9" scale="6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83"/>
  <sheetViews>
    <sheetView zoomScale="80" zoomScaleNormal="80" workbookViewId="0">
      <selection activeCell="E1" sqref="E1:U83"/>
    </sheetView>
  </sheetViews>
  <sheetFormatPr defaultRowHeight="14.4" x14ac:dyDescent="0.3"/>
  <cols>
    <col min="1" max="1" width="6.44140625" customWidth="1"/>
    <col min="2" max="2" width="5.88671875" customWidth="1"/>
    <col min="3" max="3" width="7.88671875" customWidth="1"/>
    <col min="4" max="4" width="8.33203125" customWidth="1"/>
    <col min="5" max="5" width="49.44140625" customWidth="1"/>
    <col min="6" max="21" width="21.44140625" customWidth="1"/>
  </cols>
  <sheetData>
    <row r="1" spans="1:21" ht="17.399999999999999" x14ac:dyDescent="0.3">
      <c r="A1" s="93"/>
      <c r="B1" s="93"/>
      <c r="C1" s="93"/>
      <c r="D1" s="93"/>
      <c r="E1" s="395" t="s">
        <v>83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</row>
    <row r="2" spans="1:21" ht="16.2" thickBot="1" x14ac:dyDescent="0.4">
      <c r="A2" s="94"/>
      <c r="B2" s="94"/>
      <c r="C2" s="94"/>
      <c r="D2" s="94"/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97" t="s">
        <v>84</v>
      </c>
    </row>
    <row r="3" spans="1:21" ht="16.2" thickBot="1" x14ac:dyDescent="0.4">
      <c r="A3" s="98"/>
      <c r="B3" s="98"/>
      <c r="C3" s="98"/>
      <c r="D3" s="98"/>
      <c r="E3" s="99" t="s">
        <v>85</v>
      </c>
      <c r="F3" s="396" t="s">
        <v>86</v>
      </c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8"/>
    </row>
    <row r="4" spans="1:21" ht="69.599999999999994" thickBot="1" x14ac:dyDescent="0.4">
      <c r="A4" s="98"/>
      <c r="B4" s="98"/>
      <c r="C4" s="98"/>
      <c r="D4" s="98"/>
      <c r="E4" s="100" t="s">
        <v>87</v>
      </c>
      <c r="F4" s="101" t="s">
        <v>88</v>
      </c>
      <c r="G4" s="102" t="s">
        <v>89</v>
      </c>
      <c r="H4" s="103" t="s">
        <v>90</v>
      </c>
      <c r="I4" s="102" t="s">
        <v>91</v>
      </c>
      <c r="J4" s="103" t="s">
        <v>92</v>
      </c>
      <c r="K4" s="102" t="s">
        <v>93</v>
      </c>
      <c r="L4" s="103" t="s">
        <v>94</v>
      </c>
      <c r="M4" s="102" t="s">
        <v>95</v>
      </c>
      <c r="N4" s="103" t="s">
        <v>96</v>
      </c>
      <c r="O4" s="102" t="s">
        <v>97</v>
      </c>
      <c r="P4" s="103" t="s">
        <v>98</v>
      </c>
      <c r="Q4" s="102" t="s">
        <v>99</v>
      </c>
      <c r="R4" s="104" t="s">
        <v>100</v>
      </c>
      <c r="S4" s="102" t="s">
        <v>101</v>
      </c>
      <c r="T4" s="104" t="s">
        <v>102</v>
      </c>
      <c r="U4" s="105" t="s">
        <v>103</v>
      </c>
    </row>
    <row r="5" spans="1:21" ht="15.6" x14ac:dyDescent="0.35">
      <c r="A5" s="98"/>
      <c r="B5" s="98"/>
      <c r="C5" s="98"/>
      <c r="D5" s="98"/>
      <c r="E5" s="106"/>
      <c r="F5" s="107"/>
      <c r="G5" s="108"/>
      <c r="H5" s="109"/>
      <c r="I5" s="108"/>
      <c r="J5" s="109"/>
      <c r="K5" s="108"/>
      <c r="L5" s="109"/>
      <c r="M5" s="108"/>
      <c r="N5" s="109"/>
      <c r="O5" s="108"/>
      <c r="P5" s="109"/>
      <c r="Q5" s="108"/>
      <c r="R5" s="109"/>
      <c r="S5" s="108"/>
      <c r="T5" s="109"/>
      <c r="U5" s="110"/>
    </row>
    <row r="6" spans="1:21" ht="27.6" x14ac:dyDescent="0.35">
      <c r="A6" s="111">
        <v>63</v>
      </c>
      <c r="B6" s="111"/>
      <c r="C6" s="111"/>
      <c r="D6" s="111"/>
      <c r="E6" s="112" t="s">
        <v>104</v>
      </c>
      <c r="F6" s="113">
        <f>SUM(F7+F8+F9+F10+F11+F17)</f>
        <v>0</v>
      </c>
      <c r="G6" s="114">
        <f t="shared" ref="G6:U6" si="0">SUM(G7+G8+G9+G10+G11+G17)</f>
        <v>0</v>
      </c>
      <c r="H6" s="115">
        <f t="shared" si="0"/>
        <v>0</v>
      </c>
      <c r="I6" s="114">
        <f t="shared" si="0"/>
        <v>0</v>
      </c>
      <c r="J6" s="115">
        <f t="shared" si="0"/>
        <v>0</v>
      </c>
      <c r="K6" s="114">
        <f t="shared" si="0"/>
        <v>0</v>
      </c>
      <c r="L6" s="115">
        <f t="shared" si="0"/>
        <v>940930</v>
      </c>
      <c r="M6" s="114">
        <f t="shared" si="0"/>
        <v>485751.64999999997</v>
      </c>
      <c r="N6" s="115">
        <f t="shared" si="0"/>
        <v>398170</v>
      </c>
      <c r="O6" s="114">
        <f t="shared" si="0"/>
        <v>0</v>
      </c>
      <c r="P6" s="115">
        <f t="shared" si="0"/>
        <v>0</v>
      </c>
      <c r="Q6" s="114">
        <f t="shared" si="0"/>
        <v>0</v>
      </c>
      <c r="R6" s="115">
        <f t="shared" si="0"/>
        <v>0</v>
      </c>
      <c r="S6" s="114">
        <f t="shared" si="0"/>
        <v>0</v>
      </c>
      <c r="T6" s="115">
        <f t="shared" si="0"/>
        <v>0</v>
      </c>
      <c r="U6" s="114">
        <f t="shared" si="0"/>
        <v>0</v>
      </c>
    </row>
    <row r="7" spans="1:21" ht="15.6" x14ac:dyDescent="0.35">
      <c r="A7" s="98"/>
      <c r="B7" s="98">
        <v>631</v>
      </c>
      <c r="C7" s="98"/>
      <c r="D7" s="98"/>
      <c r="E7" s="116" t="s">
        <v>105</v>
      </c>
      <c r="F7" s="117"/>
      <c r="G7" s="118"/>
      <c r="H7" s="119"/>
      <c r="I7" s="120"/>
      <c r="J7" s="121"/>
      <c r="K7" s="118"/>
      <c r="L7" s="121"/>
      <c r="M7" s="118"/>
      <c r="N7" s="121"/>
      <c r="O7" s="118"/>
      <c r="P7" s="121"/>
      <c r="Q7" s="118"/>
      <c r="R7" s="121"/>
      <c r="S7" s="118"/>
      <c r="T7" s="121"/>
      <c r="U7" s="110"/>
    </row>
    <row r="8" spans="1:21" ht="27.6" x14ac:dyDescent="0.35">
      <c r="A8" s="98"/>
      <c r="B8" s="98">
        <v>632</v>
      </c>
      <c r="C8" s="98"/>
      <c r="D8" s="98"/>
      <c r="E8" s="116" t="s">
        <v>106</v>
      </c>
      <c r="F8" s="122"/>
      <c r="G8" s="118"/>
      <c r="H8" s="123"/>
      <c r="I8" s="120"/>
      <c r="J8" s="124"/>
      <c r="K8" s="118"/>
      <c r="L8" s="124"/>
      <c r="M8" s="118"/>
      <c r="N8" s="124"/>
      <c r="O8" s="118"/>
      <c r="P8" s="124"/>
      <c r="Q8" s="118"/>
      <c r="R8" s="124"/>
      <c r="S8" s="118"/>
      <c r="T8" s="124"/>
      <c r="U8" s="110"/>
    </row>
    <row r="9" spans="1:21" ht="15.6" x14ac:dyDescent="0.35">
      <c r="A9" s="98"/>
      <c r="B9" s="98">
        <v>633</v>
      </c>
      <c r="C9" s="98"/>
      <c r="D9" s="98"/>
      <c r="E9" s="116" t="s">
        <v>107</v>
      </c>
      <c r="F9" s="122"/>
      <c r="G9" s="118"/>
      <c r="H9" s="123"/>
      <c r="I9" s="120"/>
      <c r="J9" s="124"/>
      <c r="K9" s="118"/>
      <c r="L9" s="124"/>
      <c r="M9" s="118"/>
      <c r="N9" s="124"/>
      <c r="O9" s="118"/>
      <c r="P9" s="124"/>
      <c r="Q9" s="118"/>
      <c r="R9" s="124"/>
      <c r="S9" s="118"/>
      <c r="T9" s="124"/>
      <c r="U9" s="110"/>
    </row>
    <row r="10" spans="1:21" ht="15.6" x14ac:dyDescent="0.35">
      <c r="A10" s="98"/>
      <c r="B10" s="98">
        <v>634</v>
      </c>
      <c r="C10" s="98"/>
      <c r="D10" s="98"/>
      <c r="E10" s="116" t="s">
        <v>108</v>
      </c>
      <c r="F10" s="122"/>
      <c r="G10" s="118"/>
      <c r="H10" s="123"/>
      <c r="I10" s="120"/>
      <c r="J10" s="124"/>
      <c r="K10" s="118"/>
      <c r="L10" s="124"/>
      <c r="M10" s="118"/>
      <c r="N10" s="124"/>
      <c r="O10" s="118"/>
      <c r="P10" s="124"/>
      <c r="Q10" s="118"/>
      <c r="R10" s="124"/>
      <c r="S10" s="118"/>
      <c r="T10" s="124"/>
      <c r="U10" s="110"/>
    </row>
    <row r="11" spans="1:21" ht="27.6" x14ac:dyDescent="0.35">
      <c r="A11" s="98"/>
      <c r="B11" s="98">
        <v>636</v>
      </c>
      <c r="C11" s="98"/>
      <c r="D11" s="98"/>
      <c r="E11" s="116" t="s">
        <v>109</v>
      </c>
      <c r="F11" s="122"/>
      <c r="G11" s="118"/>
      <c r="H11" s="123"/>
      <c r="I11" s="120"/>
      <c r="J11" s="124"/>
      <c r="K11" s="118"/>
      <c r="L11" s="124">
        <f>SUM(L12+L15)</f>
        <v>938930</v>
      </c>
      <c r="M11" s="118">
        <f>M12</f>
        <v>483982.6</v>
      </c>
      <c r="N11" s="125">
        <f>N12</f>
        <v>0</v>
      </c>
      <c r="O11" s="118"/>
      <c r="P11" s="124"/>
      <c r="Q11" s="118"/>
      <c r="R11" s="124"/>
      <c r="S11" s="118"/>
      <c r="T11" s="124"/>
      <c r="U11" s="110"/>
    </row>
    <row r="12" spans="1:21" ht="27.6" x14ac:dyDescent="0.35">
      <c r="A12" s="98"/>
      <c r="B12" s="98"/>
      <c r="C12" s="98">
        <v>6361</v>
      </c>
      <c r="D12" s="98"/>
      <c r="E12" s="116" t="s">
        <v>110</v>
      </c>
      <c r="F12" s="122">
        <f>SUM(F13:F14)</f>
        <v>0</v>
      </c>
      <c r="G12" s="118">
        <f t="shared" ref="G12:U12" si="1">SUM(G13:G14)</f>
        <v>0</v>
      </c>
      <c r="H12" s="124">
        <f t="shared" si="1"/>
        <v>0</v>
      </c>
      <c r="I12" s="118">
        <f t="shared" si="1"/>
        <v>0</v>
      </c>
      <c r="J12" s="124">
        <f t="shared" si="1"/>
        <v>0</v>
      </c>
      <c r="K12" s="118">
        <f t="shared" si="1"/>
        <v>0</v>
      </c>
      <c r="L12" s="124">
        <f t="shared" si="1"/>
        <v>930936</v>
      </c>
      <c r="M12" s="118">
        <f t="shared" si="1"/>
        <v>483982.6</v>
      </c>
      <c r="N12" s="124">
        <f t="shared" si="1"/>
        <v>0</v>
      </c>
      <c r="O12" s="118">
        <f t="shared" si="1"/>
        <v>0</v>
      </c>
      <c r="P12" s="124">
        <f t="shared" si="1"/>
        <v>0</v>
      </c>
      <c r="Q12" s="118">
        <f t="shared" si="1"/>
        <v>0</v>
      </c>
      <c r="R12" s="124">
        <f t="shared" si="1"/>
        <v>0</v>
      </c>
      <c r="S12" s="118">
        <f t="shared" si="1"/>
        <v>0</v>
      </c>
      <c r="T12" s="124">
        <f t="shared" si="1"/>
        <v>0</v>
      </c>
      <c r="U12" s="118">
        <f t="shared" si="1"/>
        <v>0</v>
      </c>
    </row>
    <row r="13" spans="1:21" ht="27.6" x14ac:dyDescent="0.35">
      <c r="A13" s="98"/>
      <c r="B13" s="98"/>
      <c r="C13" s="98"/>
      <c r="D13" s="98">
        <v>63612</v>
      </c>
      <c r="E13" s="116" t="s">
        <v>111</v>
      </c>
      <c r="F13" s="122"/>
      <c r="G13" s="118"/>
      <c r="H13" s="123"/>
      <c r="I13" s="120"/>
      <c r="J13" s="124"/>
      <c r="K13" s="118"/>
      <c r="L13" s="124">
        <v>930936</v>
      </c>
      <c r="M13" s="118">
        <v>483982.6</v>
      </c>
      <c r="N13" s="124"/>
      <c r="O13" s="118"/>
      <c r="P13" s="124"/>
      <c r="Q13" s="118"/>
      <c r="R13" s="124"/>
      <c r="S13" s="118"/>
      <c r="T13" s="124"/>
      <c r="U13" s="110"/>
    </row>
    <row r="14" spans="1:21" ht="27.6" x14ac:dyDescent="0.35">
      <c r="A14" s="98"/>
      <c r="B14" s="98"/>
      <c r="C14" s="98"/>
      <c r="D14" s="98">
        <v>63613</v>
      </c>
      <c r="E14" s="116" t="s">
        <v>112</v>
      </c>
      <c r="F14" s="122"/>
      <c r="G14" s="118"/>
      <c r="H14" s="123"/>
      <c r="I14" s="120"/>
      <c r="J14" s="124"/>
      <c r="K14" s="118"/>
      <c r="L14" s="124"/>
      <c r="M14" s="118"/>
      <c r="N14" s="124"/>
      <c r="O14" s="118"/>
      <c r="P14" s="124"/>
      <c r="Q14" s="118"/>
      <c r="R14" s="124"/>
      <c r="S14" s="118"/>
      <c r="T14" s="124"/>
      <c r="U14" s="110"/>
    </row>
    <row r="15" spans="1:21" ht="27.6" x14ac:dyDescent="0.35">
      <c r="A15" s="98"/>
      <c r="B15" s="98"/>
      <c r="C15" s="98"/>
      <c r="D15" s="98"/>
      <c r="E15" s="116" t="s">
        <v>434</v>
      </c>
      <c r="F15" s="122"/>
      <c r="G15" s="118"/>
      <c r="H15" s="123"/>
      <c r="I15" s="120"/>
      <c r="J15" s="124"/>
      <c r="K15" s="118"/>
      <c r="L15" s="124">
        <v>7994</v>
      </c>
      <c r="M15" s="118"/>
      <c r="N15" s="124"/>
      <c r="O15" s="118"/>
      <c r="P15" s="124"/>
      <c r="Q15" s="118"/>
      <c r="R15" s="124"/>
      <c r="S15" s="118"/>
      <c r="T15" s="124"/>
      <c r="U15" s="126"/>
    </row>
    <row r="16" spans="1:21" ht="27.6" x14ac:dyDescent="0.35">
      <c r="A16" s="98"/>
      <c r="B16" s="98"/>
      <c r="C16" s="98"/>
      <c r="D16" s="98"/>
      <c r="E16" s="116" t="s">
        <v>113</v>
      </c>
      <c r="F16" s="122"/>
      <c r="G16" s="118"/>
      <c r="H16" s="123"/>
      <c r="I16" s="120"/>
      <c r="J16" s="124"/>
      <c r="K16" s="118"/>
      <c r="L16" s="124">
        <v>7994</v>
      </c>
      <c r="M16" s="118"/>
      <c r="N16" s="124"/>
      <c r="O16" s="118"/>
      <c r="P16" s="124"/>
      <c r="Q16" s="118"/>
      <c r="R16" s="124"/>
      <c r="S16" s="118"/>
      <c r="T16" s="124"/>
      <c r="U16" s="126"/>
    </row>
    <row r="17" spans="1:21" ht="27.6" x14ac:dyDescent="0.35">
      <c r="A17" s="98"/>
      <c r="B17" s="98">
        <v>638</v>
      </c>
      <c r="C17" s="98"/>
      <c r="D17" s="98"/>
      <c r="E17" s="116" t="s">
        <v>114</v>
      </c>
      <c r="F17" s="122">
        <f>SUM(F18)</f>
        <v>0</v>
      </c>
      <c r="G17" s="118">
        <f t="shared" ref="G17:U17" si="2">SUM(G18)</f>
        <v>0</v>
      </c>
      <c r="H17" s="124">
        <f t="shared" si="2"/>
        <v>0</v>
      </c>
      <c r="I17" s="118">
        <f t="shared" si="2"/>
        <v>0</v>
      </c>
      <c r="J17" s="124">
        <f t="shared" si="2"/>
        <v>0</v>
      </c>
      <c r="K17" s="118">
        <f t="shared" si="2"/>
        <v>0</v>
      </c>
      <c r="L17" s="124">
        <f t="shared" si="2"/>
        <v>2000</v>
      </c>
      <c r="M17" s="118">
        <f t="shared" si="2"/>
        <v>1769.05</v>
      </c>
      <c r="N17" s="124">
        <f t="shared" si="2"/>
        <v>398170</v>
      </c>
      <c r="O17" s="118">
        <f t="shared" si="2"/>
        <v>0</v>
      </c>
      <c r="P17" s="124">
        <f t="shared" si="2"/>
        <v>0</v>
      </c>
      <c r="Q17" s="118">
        <f t="shared" si="2"/>
        <v>0</v>
      </c>
      <c r="R17" s="124">
        <f t="shared" si="2"/>
        <v>0</v>
      </c>
      <c r="S17" s="118">
        <f t="shared" si="2"/>
        <v>0</v>
      </c>
      <c r="T17" s="124">
        <f t="shared" si="2"/>
        <v>0</v>
      </c>
      <c r="U17" s="118">
        <f t="shared" si="2"/>
        <v>0</v>
      </c>
    </row>
    <row r="18" spans="1:21" ht="27.6" x14ac:dyDescent="0.35">
      <c r="A18" s="98"/>
      <c r="B18" s="98"/>
      <c r="C18" s="98">
        <v>6381</v>
      </c>
      <c r="D18" s="98"/>
      <c r="E18" s="127" t="s">
        <v>115</v>
      </c>
      <c r="F18" s="122">
        <f>SUM(F19:F22)</f>
        <v>0</v>
      </c>
      <c r="G18" s="118">
        <f t="shared" ref="G18:U18" si="3">SUM(G19:G22)</f>
        <v>0</v>
      </c>
      <c r="H18" s="124">
        <f t="shared" si="3"/>
        <v>0</v>
      </c>
      <c r="I18" s="118">
        <f t="shared" si="3"/>
        <v>0</v>
      </c>
      <c r="J18" s="124">
        <f t="shared" si="3"/>
        <v>0</v>
      </c>
      <c r="K18" s="118">
        <f t="shared" si="3"/>
        <v>0</v>
      </c>
      <c r="L18" s="124">
        <f t="shared" si="3"/>
        <v>2000</v>
      </c>
      <c r="M18" s="118">
        <f t="shared" si="3"/>
        <v>1769.05</v>
      </c>
      <c r="N18" s="124">
        <f t="shared" si="3"/>
        <v>398170</v>
      </c>
      <c r="O18" s="118">
        <f t="shared" si="3"/>
        <v>0</v>
      </c>
      <c r="P18" s="124">
        <f t="shared" si="3"/>
        <v>0</v>
      </c>
      <c r="Q18" s="118">
        <f t="shared" si="3"/>
        <v>0</v>
      </c>
      <c r="R18" s="124">
        <f t="shared" si="3"/>
        <v>0</v>
      </c>
      <c r="S18" s="118">
        <f t="shared" si="3"/>
        <v>0</v>
      </c>
      <c r="T18" s="124">
        <f t="shared" si="3"/>
        <v>0</v>
      </c>
      <c r="U18" s="118">
        <f t="shared" si="3"/>
        <v>0</v>
      </c>
    </row>
    <row r="19" spans="1:21" ht="27.6" x14ac:dyDescent="0.35">
      <c r="A19" s="98"/>
      <c r="B19" s="98"/>
      <c r="C19" s="98"/>
      <c r="D19" s="98">
        <v>63811</v>
      </c>
      <c r="E19" s="127" t="s">
        <v>116</v>
      </c>
      <c r="F19" s="122"/>
      <c r="G19" s="118"/>
      <c r="H19" s="123"/>
      <c r="I19" s="120"/>
      <c r="J19" s="124"/>
      <c r="K19" s="118"/>
      <c r="L19" s="124">
        <v>2000</v>
      </c>
      <c r="M19" s="118">
        <v>1769.05</v>
      </c>
      <c r="N19" s="124">
        <v>398170</v>
      </c>
      <c r="O19" s="118"/>
      <c r="P19" s="124"/>
      <c r="Q19" s="118"/>
      <c r="R19" s="124"/>
      <c r="S19" s="118"/>
      <c r="T19" s="124"/>
      <c r="U19" s="110"/>
    </row>
    <row r="20" spans="1:21" ht="27.6" x14ac:dyDescent="0.35">
      <c r="A20" s="98"/>
      <c r="B20" s="98"/>
      <c r="C20" s="98"/>
      <c r="D20" s="98">
        <v>63812</v>
      </c>
      <c r="E20" s="127" t="s">
        <v>117</v>
      </c>
      <c r="F20" s="122"/>
      <c r="G20" s="118"/>
      <c r="H20" s="123"/>
      <c r="I20" s="120"/>
      <c r="J20" s="124"/>
      <c r="K20" s="118"/>
      <c r="L20" s="124"/>
      <c r="M20" s="118"/>
      <c r="N20" s="124"/>
      <c r="O20" s="118"/>
      <c r="P20" s="124"/>
      <c r="Q20" s="118"/>
      <c r="R20" s="124"/>
      <c r="S20" s="118"/>
      <c r="T20" s="124"/>
      <c r="U20" s="110"/>
    </row>
    <row r="21" spans="1:21" ht="27.6" x14ac:dyDescent="0.35">
      <c r="A21" s="98"/>
      <c r="B21" s="98"/>
      <c r="C21" s="98"/>
      <c r="D21" s="98" t="s">
        <v>118</v>
      </c>
      <c r="E21" s="127" t="s">
        <v>119</v>
      </c>
      <c r="F21" s="122"/>
      <c r="G21" s="118"/>
      <c r="H21" s="123"/>
      <c r="I21" s="120"/>
      <c r="J21" s="124"/>
      <c r="K21" s="118"/>
      <c r="L21" s="124"/>
      <c r="M21" s="118"/>
      <c r="N21" s="124"/>
      <c r="O21" s="118"/>
      <c r="P21" s="124"/>
      <c r="Q21" s="118"/>
      <c r="R21" s="124"/>
      <c r="S21" s="118"/>
      <c r="T21" s="124"/>
      <c r="U21" s="110"/>
    </row>
    <row r="22" spans="1:21" ht="27.6" x14ac:dyDescent="0.35">
      <c r="A22" s="98"/>
      <c r="B22" s="98"/>
      <c r="C22" s="98"/>
      <c r="D22" s="98" t="s">
        <v>120</v>
      </c>
      <c r="E22" s="127" t="s">
        <v>121</v>
      </c>
      <c r="F22" s="122"/>
      <c r="G22" s="118"/>
      <c r="H22" s="123"/>
      <c r="I22" s="120"/>
      <c r="J22" s="124"/>
      <c r="K22" s="118"/>
      <c r="L22" s="124"/>
      <c r="M22" s="118"/>
      <c r="N22" s="124"/>
      <c r="O22" s="118"/>
      <c r="P22" s="124"/>
      <c r="Q22" s="118"/>
      <c r="R22" s="124"/>
      <c r="S22" s="118"/>
      <c r="T22" s="124"/>
      <c r="U22" s="110"/>
    </row>
    <row r="23" spans="1:21" ht="15.6" x14ac:dyDescent="0.35">
      <c r="A23" s="111">
        <v>64</v>
      </c>
      <c r="B23" s="111"/>
      <c r="C23" s="111"/>
      <c r="D23" s="111"/>
      <c r="E23" s="112" t="s">
        <v>122</v>
      </c>
      <c r="F23" s="128">
        <f>SUM(F24)</f>
        <v>20</v>
      </c>
      <c r="G23" s="114">
        <f>SUM(G24)</f>
        <v>14.32</v>
      </c>
      <c r="H23" s="129">
        <f t="shared" ref="H23:U23" si="4">SUM(H24:H35)</f>
        <v>0</v>
      </c>
      <c r="I23" s="114">
        <f t="shared" si="4"/>
        <v>0</v>
      </c>
      <c r="J23" s="129">
        <f t="shared" si="4"/>
        <v>0</v>
      </c>
      <c r="K23" s="114">
        <f t="shared" si="4"/>
        <v>0</v>
      </c>
      <c r="L23" s="129">
        <f t="shared" si="4"/>
        <v>0</v>
      </c>
      <c r="M23" s="114">
        <f t="shared" si="4"/>
        <v>0</v>
      </c>
      <c r="N23" s="129">
        <f t="shared" si="4"/>
        <v>0</v>
      </c>
      <c r="O23" s="114">
        <f t="shared" si="4"/>
        <v>0</v>
      </c>
      <c r="P23" s="129">
        <f t="shared" si="4"/>
        <v>0</v>
      </c>
      <c r="Q23" s="114">
        <f t="shared" si="4"/>
        <v>0</v>
      </c>
      <c r="R23" s="129">
        <f t="shared" si="4"/>
        <v>0</v>
      </c>
      <c r="S23" s="114">
        <f t="shared" si="4"/>
        <v>0</v>
      </c>
      <c r="T23" s="129">
        <f t="shared" si="4"/>
        <v>0</v>
      </c>
      <c r="U23" s="130">
        <f t="shared" si="4"/>
        <v>0</v>
      </c>
    </row>
    <row r="24" spans="1:21" ht="15.6" x14ac:dyDescent="0.35">
      <c r="A24" s="98"/>
      <c r="B24" s="98">
        <v>641</v>
      </c>
      <c r="C24" s="98"/>
      <c r="D24" s="98"/>
      <c r="E24" s="116" t="s">
        <v>123</v>
      </c>
      <c r="F24" s="122">
        <f>SUM(F25+F30+F34)</f>
        <v>20</v>
      </c>
      <c r="G24" s="118">
        <f t="shared" ref="G24:U24" si="5">SUM(G25+G30+G34)</f>
        <v>14.32</v>
      </c>
      <c r="H24" s="124">
        <f t="shared" si="5"/>
        <v>0</v>
      </c>
      <c r="I24" s="118">
        <f t="shared" si="5"/>
        <v>0</v>
      </c>
      <c r="J24" s="124">
        <f t="shared" si="5"/>
        <v>0</v>
      </c>
      <c r="K24" s="118">
        <f t="shared" si="5"/>
        <v>0</v>
      </c>
      <c r="L24" s="124">
        <f t="shared" si="5"/>
        <v>0</v>
      </c>
      <c r="M24" s="118">
        <f t="shared" si="5"/>
        <v>0</v>
      </c>
      <c r="N24" s="124">
        <f t="shared" si="5"/>
        <v>0</v>
      </c>
      <c r="O24" s="118">
        <f t="shared" si="5"/>
        <v>0</v>
      </c>
      <c r="P24" s="124">
        <f t="shared" si="5"/>
        <v>0</v>
      </c>
      <c r="Q24" s="118">
        <f t="shared" si="5"/>
        <v>0</v>
      </c>
      <c r="R24" s="124">
        <f t="shared" si="5"/>
        <v>0</v>
      </c>
      <c r="S24" s="118">
        <f t="shared" si="5"/>
        <v>0</v>
      </c>
      <c r="T24" s="124">
        <f t="shared" si="5"/>
        <v>0</v>
      </c>
      <c r="U24" s="118">
        <f t="shared" si="5"/>
        <v>0</v>
      </c>
    </row>
    <row r="25" spans="1:21" ht="15.6" x14ac:dyDescent="0.35">
      <c r="A25" s="98"/>
      <c r="B25" s="98"/>
      <c r="C25" s="98">
        <v>6412</v>
      </c>
      <c r="D25" s="98"/>
      <c r="E25" s="116" t="s">
        <v>124</v>
      </c>
      <c r="F25" s="122">
        <f>SUM(F26:F29)</f>
        <v>0</v>
      </c>
      <c r="G25" s="118">
        <f t="shared" ref="G25:U25" si="6">SUM(G26:G29)</f>
        <v>0</v>
      </c>
      <c r="H25" s="124">
        <f t="shared" si="6"/>
        <v>0</v>
      </c>
      <c r="I25" s="118">
        <f t="shared" si="6"/>
        <v>0</v>
      </c>
      <c r="J25" s="124">
        <f t="shared" si="6"/>
        <v>0</v>
      </c>
      <c r="K25" s="118">
        <f t="shared" si="6"/>
        <v>0</v>
      </c>
      <c r="L25" s="124">
        <f t="shared" si="6"/>
        <v>0</v>
      </c>
      <c r="M25" s="118">
        <f t="shared" si="6"/>
        <v>0</v>
      </c>
      <c r="N25" s="124">
        <f t="shared" si="6"/>
        <v>0</v>
      </c>
      <c r="O25" s="118">
        <f t="shared" si="6"/>
        <v>0</v>
      </c>
      <c r="P25" s="124">
        <f t="shared" si="6"/>
        <v>0</v>
      </c>
      <c r="Q25" s="118">
        <f t="shared" si="6"/>
        <v>0</v>
      </c>
      <c r="R25" s="124">
        <f t="shared" si="6"/>
        <v>0</v>
      </c>
      <c r="S25" s="118">
        <f t="shared" si="6"/>
        <v>0</v>
      </c>
      <c r="T25" s="124">
        <f t="shared" si="6"/>
        <v>0</v>
      </c>
      <c r="U25" s="118">
        <f t="shared" si="6"/>
        <v>0</v>
      </c>
    </row>
    <row r="26" spans="1:21" ht="15.6" x14ac:dyDescent="0.35">
      <c r="A26" s="98"/>
      <c r="B26" s="98"/>
      <c r="C26" s="98"/>
      <c r="D26" s="98" t="s">
        <v>125</v>
      </c>
      <c r="E26" s="116" t="s">
        <v>126</v>
      </c>
      <c r="F26" s="122"/>
      <c r="G26" s="118"/>
      <c r="H26" s="123"/>
      <c r="I26" s="120"/>
      <c r="J26" s="124"/>
      <c r="K26" s="118"/>
      <c r="L26" s="124"/>
      <c r="M26" s="118"/>
      <c r="N26" s="124"/>
      <c r="O26" s="118"/>
      <c r="P26" s="124"/>
      <c r="Q26" s="118"/>
      <c r="R26" s="124"/>
      <c r="S26" s="118"/>
      <c r="T26" s="124"/>
      <c r="U26" s="110"/>
    </row>
    <row r="27" spans="1:21" ht="15.6" x14ac:dyDescent="0.35">
      <c r="A27" s="98"/>
      <c r="B27" s="98"/>
      <c r="C27" s="98"/>
      <c r="D27" s="98" t="s">
        <v>127</v>
      </c>
      <c r="E27" s="116" t="s">
        <v>128</v>
      </c>
      <c r="F27" s="122"/>
      <c r="G27" s="118"/>
      <c r="H27" s="123"/>
      <c r="I27" s="120"/>
      <c r="J27" s="124"/>
      <c r="K27" s="118"/>
      <c r="L27" s="124"/>
      <c r="M27" s="118"/>
      <c r="N27" s="124"/>
      <c r="O27" s="118"/>
      <c r="P27" s="124"/>
      <c r="Q27" s="118"/>
      <c r="R27" s="124"/>
      <c r="S27" s="118"/>
      <c r="T27" s="124"/>
      <c r="U27" s="110"/>
    </row>
    <row r="28" spans="1:21" ht="15.6" x14ac:dyDescent="0.35">
      <c r="A28" s="98"/>
      <c r="B28" s="98"/>
      <c r="C28" s="98"/>
      <c r="D28" s="98" t="s">
        <v>129</v>
      </c>
      <c r="E28" s="116" t="s">
        <v>130</v>
      </c>
      <c r="F28" s="122"/>
      <c r="G28" s="118"/>
      <c r="H28" s="123"/>
      <c r="I28" s="120"/>
      <c r="J28" s="124"/>
      <c r="K28" s="118"/>
      <c r="L28" s="124"/>
      <c r="M28" s="118"/>
      <c r="N28" s="124"/>
      <c r="O28" s="118"/>
      <c r="P28" s="124"/>
      <c r="Q28" s="118"/>
      <c r="R28" s="124"/>
      <c r="S28" s="118"/>
      <c r="T28" s="124"/>
      <c r="U28" s="110"/>
    </row>
    <row r="29" spans="1:21" ht="15.6" x14ac:dyDescent="0.35">
      <c r="A29" s="98"/>
      <c r="B29" s="98"/>
      <c r="C29" s="98"/>
      <c r="D29" s="98" t="s">
        <v>131</v>
      </c>
      <c r="E29" s="116" t="s">
        <v>132</v>
      </c>
      <c r="F29" s="122"/>
      <c r="G29" s="118"/>
      <c r="H29" s="123"/>
      <c r="I29" s="120"/>
      <c r="J29" s="124"/>
      <c r="K29" s="118"/>
      <c r="L29" s="124"/>
      <c r="M29" s="118"/>
      <c r="N29" s="124"/>
      <c r="O29" s="118"/>
      <c r="P29" s="124"/>
      <c r="Q29" s="118"/>
      <c r="R29" s="124"/>
      <c r="S29" s="118"/>
      <c r="T29" s="124"/>
      <c r="U29" s="110"/>
    </row>
    <row r="30" spans="1:21" ht="27.6" x14ac:dyDescent="0.35">
      <c r="A30" s="98"/>
      <c r="B30" s="98"/>
      <c r="C30" s="98">
        <v>6413</v>
      </c>
      <c r="D30" s="98"/>
      <c r="E30" s="116" t="s">
        <v>133</v>
      </c>
      <c r="F30" s="122">
        <f>SUM(F31:F32)</f>
        <v>20</v>
      </c>
      <c r="G30" s="118">
        <f t="shared" ref="G30:U30" si="7">SUM(G31:G32)</f>
        <v>14.32</v>
      </c>
      <c r="H30" s="124">
        <f t="shared" si="7"/>
        <v>0</v>
      </c>
      <c r="I30" s="118">
        <f t="shared" si="7"/>
        <v>0</v>
      </c>
      <c r="J30" s="124">
        <f t="shared" si="7"/>
        <v>0</v>
      </c>
      <c r="K30" s="118">
        <f t="shared" si="7"/>
        <v>0</v>
      </c>
      <c r="L30" s="124">
        <f t="shared" si="7"/>
        <v>0</v>
      </c>
      <c r="M30" s="118">
        <f t="shared" si="7"/>
        <v>0</v>
      </c>
      <c r="N30" s="124">
        <f t="shared" si="7"/>
        <v>0</v>
      </c>
      <c r="O30" s="118">
        <f t="shared" si="7"/>
        <v>0</v>
      </c>
      <c r="P30" s="124">
        <f t="shared" si="7"/>
        <v>0</v>
      </c>
      <c r="Q30" s="118">
        <f t="shared" si="7"/>
        <v>0</v>
      </c>
      <c r="R30" s="124">
        <f t="shared" si="7"/>
        <v>0</v>
      </c>
      <c r="S30" s="118">
        <f t="shared" si="7"/>
        <v>0</v>
      </c>
      <c r="T30" s="124">
        <f t="shared" si="7"/>
        <v>0</v>
      </c>
      <c r="U30" s="118">
        <f t="shared" si="7"/>
        <v>0</v>
      </c>
    </row>
    <row r="31" spans="1:21" ht="15.6" x14ac:dyDescent="0.35">
      <c r="A31" s="98"/>
      <c r="B31" s="98"/>
      <c r="C31" s="98"/>
      <c r="D31" s="98" t="s">
        <v>134</v>
      </c>
      <c r="E31" s="116" t="s">
        <v>135</v>
      </c>
      <c r="F31" s="122"/>
      <c r="G31" s="118"/>
      <c r="H31" s="123"/>
      <c r="I31" s="120"/>
      <c r="J31" s="124"/>
      <c r="K31" s="118"/>
      <c r="L31" s="124"/>
      <c r="M31" s="118"/>
      <c r="N31" s="124"/>
      <c r="O31" s="118"/>
      <c r="P31" s="124"/>
      <c r="Q31" s="118"/>
      <c r="R31" s="124"/>
      <c r="S31" s="118"/>
      <c r="T31" s="124"/>
      <c r="U31" s="110"/>
    </row>
    <row r="32" spans="1:21" ht="15.6" x14ac:dyDescent="0.35">
      <c r="A32" s="98"/>
      <c r="B32" s="98"/>
      <c r="C32" s="98"/>
      <c r="D32" s="98" t="s">
        <v>136</v>
      </c>
      <c r="E32" s="116" t="s">
        <v>137</v>
      </c>
      <c r="F32" s="122">
        <v>20</v>
      </c>
      <c r="G32" s="118">
        <v>14.32</v>
      </c>
      <c r="H32" s="123"/>
      <c r="I32" s="120"/>
      <c r="J32" s="124"/>
      <c r="K32" s="118"/>
      <c r="L32" s="124"/>
      <c r="M32" s="118"/>
      <c r="N32" s="124"/>
      <c r="O32" s="118"/>
      <c r="P32" s="124"/>
      <c r="Q32" s="118"/>
      <c r="R32" s="124"/>
      <c r="S32" s="118"/>
      <c r="T32" s="124"/>
      <c r="U32" s="110"/>
    </row>
    <row r="33" spans="1:21" ht="15.6" x14ac:dyDescent="0.35">
      <c r="A33" s="98"/>
      <c r="B33" s="98"/>
      <c r="C33" s="98"/>
      <c r="D33" s="98"/>
      <c r="E33" s="116" t="s">
        <v>138</v>
      </c>
      <c r="F33" s="122"/>
      <c r="G33" s="118"/>
      <c r="H33" s="123"/>
      <c r="I33" s="120"/>
      <c r="J33" s="124"/>
      <c r="K33" s="118"/>
      <c r="L33" s="124"/>
      <c r="M33" s="118"/>
      <c r="N33" s="124"/>
      <c r="O33" s="118"/>
      <c r="P33" s="124"/>
      <c r="Q33" s="118"/>
      <c r="R33" s="124"/>
      <c r="S33" s="118"/>
      <c r="T33" s="124"/>
      <c r="U33" s="126"/>
    </row>
    <row r="34" spans="1:21" ht="15.6" x14ac:dyDescent="0.35">
      <c r="A34" s="98"/>
      <c r="B34" s="98"/>
      <c r="C34" s="98" t="s">
        <v>139</v>
      </c>
      <c r="D34" s="98"/>
      <c r="E34" s="116" t="s">
        <v>140</v>
      </c>
      <c r="F34" s="122">
        <f>SUM(F35)</f>
        <v>0</v>
      </c>
      <c r="G34" s="118">
        <f t="shared" ref="G34:U34" si="8">SUM(G35)</f>
        <v>0</v>
      </c>
      <c r="H34" s="124">
        <f t="shared" si="8"/>
        <v>0</v>
      </c>
      <c r="I34" s="118">
        <f t="shared" si="8"/>
        <v>0</v>
      </c>
      <c r="J34" s="124">
        <f t="shared" si="8"/>
        <v>0</v>
      </c>
      <c r="K34" s="118">
        <f t="shared" si="8"/>
        <v>0</v>
      </c>
      <c r="L34" s="124">
        <f t="shared" si="8"/>
        <v>0</v>
      </c>
      <c r="M34" s="118">
        <f t="shared" si="8"/>
        <v>0</v>
      </c>
      <c r="N34" s="124">
        <f t="shared" si="8"/>
        <v>0</v>
      </c>
      <c r="O34" s="118">
        <f t="shared" si="8"/>
        <v>0</v>
      </c>
      <c r="P34" s="124">
        <f t="shared" si="8"/>
        <v>0</v>
      </c>
      <c r="Q34" s="118">
        <f t="shared" si="8"/>
        <v>0</v>
      </c>
      <c r="R34" s="124">
        <f t="shared" si="8"/>
        <v>0</v>
      </c>
      <c r="S34" s="118">
        <f t="shared" si="8"/>
        <v>0</v>
      </c>
      <c r="T34" s="124">
        <f t="shared" si="8"/>
        <v>0</v>
      </c>
      <c r="U34" s="118">
        <f t="shared" si="8"/>
        <v>0</v>
      </c>
    </row>
    <row r="35" spans="1:21" ht="27.6" x14ac:dyDescent="0.35">
      <c r="A35" s="98"/>
      <c r="B35" s="98"/>
      <c r="C35" s="98"/>
      <c r="D35" s="98" t="s">
        <v>141</v>
      </c>
      <c r="E35" s="116" t="s">
        <v>142</v>
      </c>
      <c r="F35" s="122"/>
      <c r="G35" s="118"/>
      <c r="H35" s="123"/>
      <c r="I35" s="120"/>
      <c r="J35" s="124"/>
      <c r="K35" s="118"/>
      <c r="L35" s="124"/>
      <c r="M35" s="118"/>
      <c r="N35" s="124"/>
      <c r="O35" s="118"/>
      <c r="P35" s="124"/>
      <c r="Q35" s="118"/>
      <c r="R35" s="124"/>
      <c r="S35" s="118"/>
      <c r="T35" s="124"/>
      <c r="U35" s="110"/>
    </row>
    <row r="36" spans="1:21" ht="27.6" x14ac:dyDescent="0.35">
      <c r="A36" s="98"/>
      <c r="B36" s="98"/>
      <c r="C36" s="98"/>
      <c r="D36" s="98"/>
      <c r="E36" s="116" t="s">
        <v>143</v>
      </c>
      <c r="F36" s="122"/>
      <c r="G36" s="118"/>
      <c r="H36" s="123"/>
      <c r="I36" s="120"/>
      <c r="J36" s="124"/>
      <c r="K36" s="118"/>
      <c r="L36" s="124"/>
      <c r="M36" s="118"/>
      <c r="N36" s="124"/>
      <c r="O36" s="118"/>
      <c r="P36" s="124"/>
      <c r="Q36" s="118"/>
      <c r="R36" s="124"/>
      <c r="S36" s="118"/>
      <c r="T36" s="124"/>
      <c r="U36" s="110"/>
    </row>
    <row r="37" spans="1:21" ht="27.6" x14ac:dyDescent="0.35">
      <c r="A37" s="98"/>
      <c r="B37" s="98"/>
      <c r="C37" s="98"/>
      <c r="D37" s="98"/>
      <c r="E37" s="116" t="s">
        <v>144</v>
      </c>
      <c r="F37" s="122"/>
      <c r="G37" s="118"/>
      <c r="H37" s="123"/>
      <c r="I37" s="120"/>
      <c r="J37" s="124"/>
      <c r="K37" s="118"/>
      <c r="L37" s="124"/>
      <c r="M37" s="118"/>
      <c r="N37" s="124"/>
      <c r="O37" s="118"/>
      <c r="P37" s="124"/>
      <c r="Q37" s="118"/>
      <c r="R37" s="124"/>
      <c r="S37" s="118"/>
      <c r="T37" s="124"/>
      <c r="U37" s="110"/>
    </row>
    <row r="38" spans="1:21" ht="41.4" x14ac:dyDescent="0.35">
      <c r="A38" s="111">
        <v>65</v>
      </c>
      <c r="B38" s="111"/>
      <c r="C38" s="111"/>
      <c r="D38" s="111"/>
      <c r="E38" s="112" t="s">
        <v>145</v>
      </c>
      <c r="F38" s="128">
        <f>SUM(F39)</f>
        <v>0</v>
      </c>
      <c r="G38" s="114">
        <f t="shared" ref="G38:U38" si="9">SUM(G39:G40)</f>
        <v>0</v>
      </c>
      <c r="H38" s="129">
        <f t="shared" si="9"/>
        <v>0</v>
      </c>
      <c r="I38" s="114">
        <f t="shared" si="9"/>
        <v>0</v>
      </c>
      <c r="J38" s="129">
        <f t="shared" si="9"/>
        <v>2130</v>
      </c>
      <c r="K38" s="114">
        <f>K39</f>
        <v>578.29999999999995</v>
      </c>
      <c r="L38" s="129">
        <f t="shared" si="9"/>
        <v>0</v>
      </c>
      <c r="M38" s="114">
        <f>SUM(M39:M40)</f>
        <v>0</v>
      </c>
      <c r="N38" s="129">
        <f t="shared" si="9"/>
        <v>0</v>
      </c>
      <c r="O38" s="114">
        <f t="shared" si="9"/>
        <v>0</v>
      </c>
      <c r="P38" s="129">
        <f t="shared" si="9"/>
        <v>0</v>
      </c>
      <c r="Q38" s="114">
        <f t="shared" si="9"/>
        <v>0</v>
      </c>
      <c r="R38" s="129">
        <f t="shared" si="9"/>
        <v>0</v>
      </c>
      <c r="S38" s="114">
        <f t="shared" si="9"/>
        <v>0</v>
      </c>
      <c r="T38" s="129">
        <f t="shared" si="9"/>
        <v>0</v>
      </c>
      <c r="U38" s="130">
        <f t="shared" si="9"/>
        <v>0</v>
      </c>
    </row>
    <row r="39" spans="1:21" ht="15.6" x14ac:dyDescent="0.35">
      <c r="A39" s="98"/>
      <c r="B39" s="98">
        <v>652</v>
      </c>
      <c r="C39" s="98"/>
      <c r="D39" s="98"/>
      <c r="E39" s="116" t="s">
        <v>146</v>
      </c>
      <c r="F39" s="122">
        <f>SUM(C40)</f>
        <v>0</v>
      </c>
      <c r="G39" s="118">
        <f t="shared" ref="G39:U39" si="10">SUM(D40)</f>
        <v>0</v>
      </c>
      <c r="H39" s="124">
        <f t="shared" si="10"/>
        <v>0</v>
      </c>
      <c r="I39" s="118">
        <f t="shared" si="10"/>
        <v>0</v>
      </c>
      <c r="J39" s="124">
        <f t="shared" si="10"/>
        <v>0</v>
      </c>
      <c r="K39" s="118">
        <f>K40</f>
        <v>578.29999999999995</v>
      </c>
      <c r="L39" s="124">
        <f t="shared" si="10"/>
        <v>0</v>
      </c>
      <c r="M39" s="118">
        <f>SUM(M40)</f>
        <v>0</v>
      </c>
      <c r="N39" s="124"/>
      <c r="O39" s="118">
        <f t="shared" si="10"/>
        <v>0</v>
      </c>
      <c r="P39" s="124">
        <f t="shared" si="10"/>
        <v>0</v>
      </c>
      <c r="Q39" s="118">
        <f t="shared" si="10"/>
        <v>0</v>
      </c>
      <c r="R39" s="124">
        <f t="shared" si="10"/>
        <v>0</v>
      </c>
      <c r="S39" s="118">
        <v>0</v>
      </c>
      <c r="T39" s="124">
        <f t="shared" si="10"/>
        <v>0</v>
      </c>
      <c r="U39" s="118">
        <f t="shared" si="10"/>
        <v>0</v>
      </c>
    </row>
    <row r="40" spans="1:21" ht="15.6" x14ac:dyDescent="0.35">
      <c r="A40" s="98"/>
      <c r="B40" s="98"/>
      <c r="C40" s="98" t="s">
        <v>147</v>
      </c>
      <c r="D40" s="98"/>
      <c r="E40" s="116" t="s">
        <v>148</v>
      </c>
      <c r="F40" s="122">
        <f>SUM(F41:F49)</f>
        <v>0</v>
      </c>
      <c r="G40" s="118">
        <f t="shared" ref="G40:U40" si="11">SUM(G41:G49)</f>
        <v>0</v>
      </c>
      <c r="H40" s="124">
        <f t="shared" si="11"/>
        <v>0</v>
      </c>
      <c r="I40" s="118">
        <f t="shared" si="11"/>
        <v>0</v>
      </c>
      <c r="J40" s="124">
        <f t="shared" si="11"/>
        <v>2130</v>
      </c>
      <c r="K40" s="118">
        <f t="shared" si="11"/>
        <v>578.29999999999995</v>
      </c>
      <c r="L40" s="124">
        <f t="shared" si="11"/>
        <v>0</v>
      </c>
      <c r="M40" s="118">
        <f t="shared" si="11"/>
        <v>0</v>
      </c>
      <c r="N40" s="124">
        <f t="shared" si="11"/>
        <v>0</v>
      </c>
      <c r="O40" s="118">
        <f t="shared" si="11"/>
        <v>0</v>
      </c>
      <c r="P40" s="124">
        <f t="shared" si="11"/>
        <v>0</v>
      </c>
      <c r="Q40" s="118">
        <f t="shared" si="11"/>
        <v>0</v>
      </c>
      <c r="R40" s="124">
        <f t="shared" si="11"/>
        <v>0</v>
      </c>
      <c r="S40" s="118">
        <f t="shared" si="11"/>
        <v>0</v>
      </c>
      <c r="T40" s="124">
        <f t="shared" si="11"/>
        <v>0</v>
      </c>
      <c r="U40" s="118">
        <f t="shared" si="11"/>
        <v>0</v>
      </c>
    </row>
    <row r="41" spans="1:21" ht="15.6" x14ac:dyDescent="0.35">
      <c r="A41" s="98"/>
      <c r="B41" s="98"/>
      <c r="C41" s="98"/>
      <c r="D41" s="98" t="s">
        <v>149</v>
      </c>
      <c r="E41" s="116" t="s">
        <v>150</v>
      </c>
      <c r="F41" s="122"/>
      <c r="G41" s="118"/>
      <c r="H41" s="123"/>
      <c r="I41" s="120"/>
      <c r="J41" s="124"/>
      <c r="K41" s="118"/>
      <c r="L41" s="124"/>
      <c r="M41" s="118"/>
      <c r="N41" s="124"/>
      <c r="O41" s="118"/>
      <c r="P41" s="124"/>
      <c r="Q41" s="118"/>
      <c r="R41" s="124"/>
      <c r="S41" s="118"/>
      <c r="T41" s="124"/>
      <c r="U41" s="110"/>
    </row>
    <row r="42" spans="1:21" ht="15.6" x14ac:dyDescent="0.35">
      <c r="A42" s="98"/>
      <c r="B42" s="98"/>
      <c r="C42" s="98"/>
      <c r="D42" s="98" t="s">
        <v>151</v>
      </c>
      <c r="E42" s="116" t="s">
        <v>152</v>
      </c>
      <c r="F42" s="122"/>
      <c r="G42" s="118"/>
      <c r="H42" s="123"/>
      <c r="I42" s="120"/>
      <c r="J42" s="124"/>
      <c r="K42" s="118"/>
      <c r="L42" s="124"/>
      <c r="M42" s="118"/>
      <c r="N42" s="124"/>
      <c r="O42" s="118"/>
      <c r="P42" s="124"/>
      <c r="Q42" s="118"/>
      <c r="R42" s="124"/>
      <c r="S42" s="118"/>
      <c r="T42" s="124"/>
      <c r="U42" s="110"/>
    </row>
    <row r="43" spans="1:21" ht="15.6" x14ac:dyDescent="0.35">
      <c r="A43" s="98"/>
      <c r="B43" s="98"/>
      <c r="C43" s="98"/>
      <c r="D43" s="98" t="s">
        <v>153</v>
      </c>
      <c r="E43" s="116" t="s">
        <v>154</v>
      </c>
      <c r="F43" s="122"/>
      <c r="G43" s="118"/>
      <c r="H43" s="123"/>
      <c r="I43" s="120"/>
      <c r="J43" s="124"/>
      <c r="K43" s="118"/>
      <c r="L43" s="124"/>
      <c r="M43" s="118"/>
      <c r="N43" s="124"/>
      <c r="O43" s="118"/>
      <c r="P43" s="124"/>
      <c r="Q43" s="118"/>
      <c r="R43" s="124"/>
      <c r="S43" s="118"/>
      <c r="T43" s="124"/>
      <c r="U43" s="110"/>
    </row>
    <row r="44" spans="1:21" ht="27.6" x14ac:dyDescent="0.35">
      <c r="A44" s="98"/>
      <c r="B44" s="98"/>
      <c r="C44" s="98"/>
      <c r="D44" s="98">
        <v>65264</v>
      </c>
      <c r="E44" s="116" t="s">
        <v>155</v>
      </c>
      <c r="F44" s="122"/>
      <c r="G44" s="118"/>
      <c r="H44" s="123"/>
      <c r="I44" s="120"/>
      <c r="J44" s="124">
        <v>2130</v>
      </c>
      <c r="K44" s="118">
        <v>168.3</v>
      </c>
      <c r="L44" s="124"/>
      <c r="M44" s="118"/>
      <c r="N44" s="124"/>
      <c r="O44" s="118"/>
      <c r="P44" s="124"/>
      <c r="Q44" s="118"/>
      <c r="R44" s="124"/>
      <c r="S44" s="118"/>
      <c r="T44" s="124"/>
      <c r="U44" s="110"/>
    </row>
    <row r="45" spans="1:21" ht="15.6" x14ac:dyDescent="0.35">
      <c r="A45" s="98"/>
      <c r="B45" s="98"/>
      <c r="C45" s="98"/>
      <c r="D45" s="98">
        <v>65265</v>
      </c>
      <c r="E45" s="116" t="s">
        <v>156</v>
      </c>
      <c r="F45" s="122"/>
      <c r="G45" s="118"/>
      <c r="H45" s="123"/>
      <c r="I45" s="120"/>
      <c r="J45" s="124"/>
      <c r="K45" s="118"/>
      <c r="L45" s="124"/>
      <c r="M45" s="118"/>
      <c r="N45" s="124"/>
      <c r="O45" s="118"/>
      <c r="P45" s="124"/>
      <c r="Q45" s="118"/>
      <c r="R45" s="124"/>
      <c r="S45" s="118"/>
      <c r="T45" s="124"/>
      <c r="U45" s="110"/>
    </row>
    <row r="46" spans="1:21" ht="27.6" x14ac:dyDescent="0.35">
      <c r="A46" s="98"/>
      <c r="B46" s="98"/>
      <c r="C46" s="98"/>
      <c r="D46" s="98">
        <v>65266</v>
      </c>
      <c r="E46" s="116" t="s">
        <v>157</v>
      </c>
      <c r="F46" s="122"/>
      <c r="G46" s="118"/>
      <c r="H46" s="123"/>
      <c r="I46" s="120"/>
      <c r="J46" s="124"/>
      <c r="K46" s="118"/>
      <c r="L46" s="124"/>
      <c r="M46" s="118"/>
      <c r="N46" s="124"/>
      <c r="O46" s="118"/>
      <c r="P46" s="124"/>
      <c r="Q46" s="118"/>
      <c r="R46" s="124"/>
      <c r="S46" s="118"/>
      <c r="T46" s="124"/>
      <c r="U46" s="110"/>
    </row>
    <row r="47" spans="1:21" ht="27.6" x14ac:dyDescent="0.35">
      <c r="A47" s="98"/>
      <c r="B47" s="98"/>
      <c r="C47" s="98"/>
      <c r="D47" s="98" t="s">
        <v>158</v>
      </c>
      <c r="E47" s="116" t="s">
        <v>159</v>
      </c>
      <c r="F47" s="122"/>
      <c r="G47" s="118"/>
      <c r="H47" s="123"/>
      <c r="I47" s="120"/>
      <c r="J47" s="124"/>
      <c r="K47" s="118"/>
      <c r="L47" s="124"/>
      <c r="M47" s="118"/>
      <c r="N47" s="124"/>
      <c r="O47" s="118"/>
      <c r="P47" s="124"/>
      <c r="Q47" s="118"/>
      <c r="R47" s="124"/>
      <c r="S47" s="118"/>
      <c r="T47" s="124"/>
      <c r="U47" s="110"/>
    </row>
    <row r="48" spans="1:21" ht="15.6" x14ac:dyDescent="0.35">
      <c r="A48" s="98"/>
      <c r="B48" s="98"/>
      <c r="C48" s="98"/>
      <c r="D48" s="98">
        <v>65268</v>
      </c>
      <c r="E48" s="116" t="s">
        <v>160</v>
      </c>
      <c r="F48" s="122"/>
      <c r="G48" s="118"/>
      <c r="H48" s="123"/>
      <c r="I48" s="120"/>
      <c r="J48" s="124"/>
      <c r="K48" s="118"/>
      <c r="L48" s="124"/>
      <c r="M48" s="118"/>
      <c r="N48" s="124"/>
      <c r="O48" s="118"/>
      <c r="P48" s="124"/>
      <c r="Q48" s="118"/>
      <c r="R48" s="124"/>
      <c r="S48" s="118"/>
      <c r="T48" s="124"/>
      <c r="U48" s="110"/>
    </row>
    <row r="49" spans="1:21" ht="27.6" x14ac:dyDescent="0.35">
      <c r="A49" s="98"/>
      <c r="B49" s="98"/>
      <c r="C49" s="98"/>
      <c r="D49" s="98" t="s">
        <v>161</v>
      </c>
      <c r="E49" s="116" t="s">
        <v>162</v>
      </c>
      <c r="F49" s="122"/>
      <c r="G49" s="118"/>
      <c r="H49" s="123"/>
      <c r="I49" s="120"/>
      <c r="J49" s="124"/>
      <c r="K49" s="118">
        <v>410</v>
      </c>
      <c r="L49" s="124"/>
      <c r="M49" s="118"/>
      <c r="N49" s="124"/>
      <c r="O49" s="118"/>
      <c r="P49" s="124"/>
      <c r="Q49" s="118"/>
      <c r="R49" s="124"/>
      <c r="S49" s="118"/>
      <c r="T49" s="124"/>
      <c r="U49" s="110"/>
    </row>
    <row r="50" spans="1:21" ht="41.4" x14ac:dyDescent="0.35">
      <c r="A50" s="111" t="s">
        <v>163</v>
      </c>
      <c r="B50" s="111"/>
      <c r="C50" s="111"/>
      <c r="D50" s="111"/>
      <c r="E50" s="112" t="s">
        <v>164</v>
      </c>
      <c r="F50" s="128">
        <f>SUM(F51+F57)</f>
        <v>0</v>
      </c>
      <c r="G50" s="114">
        <f t="shared" ref="G50:U50" si="12">SUM(G51+G57)</f>
        <v>0</v>
      </c>
      <c r="H50" s="129">
        <f t="shared" si="12"/>
        <v>1070</v>
      </c>
      <c r="I50" s="114">
        <f t="shared" si="12"/>
        <v>336.33</v>
      </c>
      <c r="J50" s="129">
        <f t="shared" si="12"/>
        <v>0</v>
      </c>
      <c r="K50" s="114">
        <f t="shared" si="12"/>
        <v>0</v>
      </c>
      <c r="L50" s="129">
        <f t="shared" si="12"/>
        <v>0</v>
      </c>
      <c r="M50" s="114">
        <f t="shared" si="12"/>
        <v>0</v>
      </c>
      <c r="N50" s="129">
        <f t="shared" si="12"/>
        <v>0</v>
      </c>
      <c r="O50" s="114">
        <f t="shared" si="12"/>
        <v>0</v>
      </c>
      <c r="P50" s="129">
        <f>SUM(P51+P57)</f>
        <v>1310</v>
      </c>
      <c r="Q50" s="114">
        <f t="shared" si="12"/>
        <v>1305.32</v>
      </c>
      <c r="R50" s="129">
        <f t="shared" si="12"/>
        <v>0</v>
      </c>
      <c r="S50" s="114">
        <f t="shared" si="12"/>
        <v>0</v>
      </c>
      <c r="T50" s="129">
        <f t="shared" si="12"/>
        <v>0</v>
      </c>
      <c r="U50" s="114">
        <f t="shared" si="12"/>
        <v>0</v>
      </c>
    </row>
    <row r="51" spans="1:21" ht="27.6" x14ac:dyDescent="0.35">
      <c r="A51" s="98"/>
      <c r="B51" s="98" t="s">
        <v>165</v>
      </c>
      <c r="C51" s="98"/>
      <c r="D51" s="98"/>
      <c r="E51" s="116" t="s">
        <v>166</v>
      </c>
      <c r="F51" s="122"/>
      <c r="G51" s="118"/>
      <c r="H51" s="123">
        <f>H52+H55</f>
        <v>1070</v>
      </c>
      <c r="I51" s="120">
        <f>I52+I55</f>
        <v>336.33</v>
      </c>
      <c r="J51" s="124"/>
      <c r="K51" s="118"/>
      <c r="L51" s="124"/>
      <c r="M51" s="118"/>
      <c r="N51" s="124"/>
      <c r="O51" s="118"/>
      <c r="P51" s="124"/>
      <c r="Q51" s="118"/>
      <c r="R51" s="124"/>
      <c r="S51" s="118"/>
      <c r="T51" s="124"/>
      <c r="U51" s="110"/>
    </row>
    <row r="52" spans="1:21" ht="15.6" x14ac:dyDescent="0.35">
      <c r="A52" s="98"/>
      <c r="B52" s="98"/>
      <c r="C52" s="98">
        <v>6614</v>
      </c>
      <c r="D52" s="98"/>
      <c r="E52" s="116" t="s">
        <v>167</v>
      </c>
      <c r="F52" s="122">
        <f>SUM(F53:F54)</f>
        <v>0</v>
      </c>
      <c r="G52" s="118">
        <f t="shared" ref="G52:U52" si="13">SUM(G53:G54)</f>
        <v>0</v>
      </c>
      <c r="H52" s="124">
        <f t="shared" si="13"/>
        <v>1070</v>
      </c>
      <c r="I52" s="118">
        <f t="shared" si="13"/>
        <v>336.33</v>
      </c>
      <c r="J52" s="124">
        <f t="shared" si="13"/>
        <v>0</v>
      </c>
      <c r="K52" s="118">
        <f t="shared" si="13"/>
        <v>0</v>
      </c>
      <c r="L52" s="124">
        <f t="shared" si="13"/>
        <v>0</v>
      </c>
      <c r="M52" s="118">
        <f t="shared" si="13"/>
        <v>0</v>
      </c>
      <c r="N52" s="124">
        <f t="shared" si="13"/>
        <v>0</v>
      </c>
      <c r="O52" s="118">
        <f t="shared" si="13"/>
        <v>0</v>
      </c>
      <c r="P52" s="124">
        <f t="shared" si="13"/>
        <v>0</v>
      </c>
      <c r="Q52" s="118">
        <f t="shared" si="13"/>
        <v>0</v>
      </c>
      <c r="R52" s="124">
        <f t="shared" si="13"/>
        <v>0</v>
      </c>
      <c r="S52" s="118">
        <f t="shared" si="13"/>
        <v>0</v>
      </c>
      <c r="T52" s="124">
        <f t="shared" si="13"/>
        <v>0</v>
      </c>
      <c r="U52" s="118">
        <f t="shared" si="13"/>
        <v>0</v>
      </c>
    </row>
    <row r="53" spans="1:21" ht="15.6" x14ac:dyDescent="0.35">
      <c r="A53" s="98"/>
      <c r="B53" s="98"/>
      <c r="C53" s="98"/>
      <c r="D53" s="98">
        <v>66141</v>
      </c>
      <c r="E53" s="116" t="s">
        <v>168</v>
      </c>
      <c r="F53" s="122"/>
      <c r="G53" s="118"/>
      <c r="H53" s="123">
        <v>1070</v>
      </c>
      <c r="I53" s="120">
        <v>336.33</v>
      </c>
      <c r="J53" s="124"/>
      <c r="K53" s="118"/>
      <c r="L53" s="124"/>
      <c r="M53" s="118"/>
      <c r="N53" s="124"/>
      <c r="O53" s="118"/>
      <c r="P53" s="124"/>
      <c r="Q53" s="118"/>
      <c r="R53" s="124"/>
      <c r="S53" s="118"/>
      <c r="T53" s="124"/>
      <c r="U53" s="110"/>
    </row>
    <row r="54" spans="1:21" ht="15.6" x14ac:dyDescent="0.35">
      <c r="A54" s="98"/>
      <c r="B54" s="98"/>
      <c r="C54" s="98"/>
      <c r="D54" s="98">
        <v>66142</v>
      </c>
      <c r="E54" s="116" t="s">
        <v>169</v>
      </c>
      <c r="F54" s="122"/>
      <c r="G54" s="118"/>
      <c r="H54" s="123"/>
      <c r="I54" s="120"/>
      <c r="J54" s="124"/>
      <c r="K54" s="118"/>
      <c r="L54" s="124"/>
      <c r="M54" s="118"/>
      <c r="N54" s="124"/>
      <c r="O54" s="118"/>
      <c r="P54" s="124"/>
      <c r="Q54" s="118"/>
      <c r="R54" s="124"/>
      <c r="S54" s="118"/>
      <c r="T54" s="124"/>
      <c r="U54" s="110"/>
    </row>
    <row r="55" spans="1:21" ht="15.6" x14ac:dyDescent="0.35">
      <c r="A55" s="98"/>
      <c r="B55" s="98"/>
      <c r="C55" s="98">
        <v>6615</v>
      </c>
      <c r="D55" s="98"/>
      <c r="E55" s="116" t="s">
        <v>170</v>
      </c>
      <c r="F55" s="122">
        <f>SUM(F56)</f>
        <v>0</v>
      </c>
      <c r="G55" s="118">
        <f t="shared" ref="G55:U55" si="14">SUM(G56)</f>
        <v>0</v>
      </c>
      <c r="H55" s="124">
        <f t="shared" si="14"/>
        <v>0</v>
      </c>
      <c r="I55" s="118">
        <f t="shared" si="14"/>
        <v>0</v>
      </c>
      <c r="J55" s="124">
        <f t="shared" si="14"/>
        <v>0</v>
      </c>
      <c r="K55" s="118">
        <f t="shared" si="14"/>
        <v>0</v>
      </c>
      <c r="L55" s="124">
        <f t="shared" si="14"/>
        <v>0</v>
      </c>
      <c r="M55" s="118">
        <f t="shared" si="14"/>
        <v>0</v>
      </c>
      <c r="N55" s="124">
        <f t="shared" si="14"/>
        <v>0</v>
      </c>
      <c r="O55" s="118">
        <f t="shared" si="14"/>
        <v>0</v>
      </c>
      <c r="P55" s="124">
        <f t="shared" si="14"/>
        <v>0</v>
      </c>
      <c r="Q55" s="118">
        <f t="shared" si="14"/>
        <v>0</v>
      </c>
      <c r="R55" s="124">
        <f t="shared" si="14"/>
        <v>0</v>
      </c>
      <c r="S55" s="118">
        <f t="shared" si="14"/>
        <v>0</v>
      </c>
      <c r="T55" s="124">
        <f t="shared" si="14"/>
        <v>0</v>
      </c>
      <c r="U55" s="118">
        <f t="shared" si="14"/>
        <v>0</v>
      </c>
    </row>
    <row r="56" spans="1:21" ht="15.6" x14ac:dyDescent="0.35">
      <c r="A56" s="98"/>
      <c r="B56" s="98"/>
      <c r="C56" s="98"/>
      <c r="D56" s="98">
        <v>66151</v>
      </c>
      <c r="E56" s="116" t="s">
        <v>171</v>
      </c>
      <c r="F56" s="122"/>
      <c r="G56" s="118"/>
      <c r="H56" s="123"/>
      <c r="I56" s="120"/>
      <c r="J56" s="124"/>
      <c r="K56" s="118"/>
      <c r="L56" s="124"/>
      <c r="M56" s="118"/>
      <c r="N56" s="124"/>
      <c r="O56" s="118"/>
      <c r="P56" s="124"/>
      <c r="Q56" s="118"/>
      <c r="R56" s="124"/>
      <c r="S56" s="118"/>
      <c r="T56" s="124"/>
      <c r="U56" s="110"/>
    </row>
    <row r="57" spans="1:21" ht="41.4" x14ac:dyDescent="0.35">
      <c r="A57" s="98"/>
      <c r="B57" s="98" t="s">
        <v>172</v>
      </c>
      <c r="C57" s="98"/>
      <c r="D57" s="98"/>
      <c r="E57" s="116" t="s">
        <v>173</v>
      </c>
      <c r="F57" s="122"/>
      <c r="G57" s="118"/>
      <c r="H57" s="123">
        <f>H58+H63</f>
        <v>0</v>
      </c>
      <c r="I57" s="120">
        <f>I58+I63</f>
        <v>0</v>
      </c>
      <c r="J57" s="124"/>
      <c r="K57" s="118"/>
      <c r="L57" s="124"/>
      <c r="M57" s="118"/>
      <c r="N57" s="124"/>
      <c r="O57" s="118"/>
      <c r="P57" s="124">
        <f>SUM(P58+P63)</f>
        <v>1310</v>
      </c>
      <c r="Q57" s="118">
        <f>SUM(Q58+Q63)</f>
        <v>1305.32</v>
      </c>
      <c r="R57" s="124"/>
      <c r="S57" s="118"/>
      <c r="T57" s="124"/>
      <c r="U57" s="110"/>
    </row>
    <row r="58" spans="1:21" ht="15.6" x14ac:dyDescent="0.35">
      <c r="A58" s="98"/>
      <c r="B58" s="98"/>
      <c r="C58" s="98" t="s">
        <v>174</v>
      </c>
      <c r="D58" s="98"/>
      <c r="E58" s="116" t="s">
        <v>175</v>
      </c>
      <c r="F58" s="122">
        <f>SUM(F59:F62)</f>
        <v>0</v>
      </c>
      <c r="G58" s="118">
        <f t="shared" ref="G58:U58" si="15">SUM(G59:G62)</f>
        <v>0</v>
      </c>
      <c r="H58" s="124">
        <f t="shared" si="15"/>
        <v>0</v>
      </c>
      <c r="I58" s="118">
        <f t="shared" si="15"/>
        <v>0</v>
      </c>
      <c r="J58" s="124">
        <f t="shared" si="15"/>
        <v>0</v>
      </c>
      <c r="K58" s="118">
        <f t="shared" si="15"/>
        <v>0</v>
      </c>
      <c r="L58" s="124">
        <f t="shared" si="15"/>
        <v>0</v>
      </c>
      <c r="M58" s="118">
        <f t="shared" si="15"/>
        <v>0</v>
      </c>
      <c r="N58" s="124">
        <f t="shared" si="15"/>
        <v>0</v>
      </c>
      <c r="O58" s="118">
        <f t="shared" si="15"/>
        <v>0</v>
      </c>
      <c r="P58" s="124">
        <f t="shared" si="15"/>
        <v>217</v>
      </c>
      <c r="Q58" s="118">
        <f t="shared" si="15"/>
        <v>212.34</v>
      </c>
      <c r="R58" s="124">
        <f t="shared" si="15"/>
        <v>0</v>
      </c>
      <c r="S58" s="118">
        <f t="shared" si="15"/>
        <v>0</v>
      </c>
      <c r="T58" s="124">
        <f t="shared" si="15"/>
        <v>0</v>
      </c>
      <c r="U58" s="118">
        <f t="shared" si="15"/>
        <v>0</v>
      </c>
    </row>
    <row r="59" spans="1:21" ht="15.6" x14ac:dyDescent="0.35">
      <c r="A59" s="98"/>
      <c r="B59" s="98"/>
      <c r="C59" s="98"/>
      <c r="D59" s="98" t="s">
        <v>176</v>
      </c>
      <c r="E59" s="116" t="s">
        <v>177</v>
      </c>
      <c r="F59" s="122"/>
      <c r="G59" s="118"/>
      <c r="H59" s="123"/>
      <c r="I59" s="120"/>
      <c r="J59" s="124"/>
      <c r="K59" s="118"/>
      <c r="L59" s="124"/>
      <c r="M59" s="118"/>
      <c r="N59" s="124"/>
      <c r="O59" s="118"/>
      <c r="P59" s="124"/>
      <c r="Q59" s="118"/>
      <c r="R59" s="124"/>
      <c r="S59" s="118"/>
      <c r="T59" s="124"/>
      <c r="U59" s="110"/>
    </row>
    <row r="60" spans="1:21" ht="15.6" x14ac:dyDescent="0.35">
      <c r="A60" s="98"/>
      <c r="B60" s="98"/>
      <c r="C60" s="98"/>
      <c r="D60" s="98" t="s">
        <v>178</v>
      </c>
      <c r="E60" s="116" t="s">
        <v>179</v>
      </c>
      <c r="F60" s="122"/>
      <c r="G60" s="118"/>
      <c r="H60" s="123"/>
      <c r="I60" s="120"/>
      <c r="J60" s="124"/>
      <c r="K60" s="118"/>
      <c r="L60" s="124"/>
      <c r="M60" s="118"/>
      <c r="N60" s="124"/>
      <c r="O60" s="118"/>
      <c r="P60" s="124"/>
      <c r="Q60" s="118"/>
      <c r="R60" s="124"/>
      <c r="S60" s="118"/>
      <c r="T60" s="124"/>
      <c r="U60" s="110"/>
    </row>
    <row r="61" spans="1:21" ht="15.6" x14ac:dyDescent="0.35">
      <c r="A61" s="98"/>
      <c r="B61" s="98"/>
      <c r="C61" s="98"/>
      <c r="D61" s="98" t="s">
        <v>180</v>
      </c>
      <c r="E61" s="116" t="s">
        <v>181</v>
      </c>
      <c r="F61" s="122"/>
      <c r="G61" s="118"/>
      <c r="H61" s="123"/>
      <c r="I61" s="120"/>
      <c r="J61" s="124"/>
      <c r="K61" s="118"/>
      <c r="L61" s="124"/>
      <c r="M61" s="118"/>
      <c r="N61" s="124"/>
      <c r="O61" s="118"/>
      <c r="P61" s="124">
        <v>217</v>
      </c>
      <c r="Q61" s="118">
        <v>212.34</v>
      </c>
      <c r="R61" s="124"/>
      <c r="S61" s="118"/>
      <c r="T61" s="124"/>
      <c r="U61" s="110"/>
    </row>
    <row r="62" spans="1:21" ht="27.6" x14ac:dyDescent="0.35">
      <c r="A62" s="98"/>
      <c r="B62" s="98"/>
      <c r="C62" s="98"/>
      <c r="D62" s="98" t="s">
        <v>182</v>
      </c>
      <c r="E62" s="116" t="s">
        <v>183</v>
      </c>
      <c r="F62" s="122"/>
      <c r="G62" s="118"/>
      <c r="H62" s="123"/>
      <c r="I62" s="120"/>
      <c r="J62" s="124"/>
      <c r="K62" s="118"/>
      <c r="L62" s="124"/>
      <c r="M62" s="118"/>
      <c r="N62" s="124"/>
      <c r="O62" s="118"/>
      <c r="P62" s="124"/>
      <c r="Q62" s="118"/>
      <c r="R62" s="124"/>
      <c r="S62" s="118"/>
      <c r="T62" s="124"/>
      <c r="U62" s="110"/>
    </row>
    <row r="63" spans="1:21" ht="15.6" x14ac:dyDescent="0.35">
      <c r="A63" s="98"/>
      <c r="B63" s="98"/>
      <c r="C63" s="98" t="s">
        <v>184</v>
      </c>
      <c r="D63" s="98"/>
      <c r="E63" s="116" t="s">
        <v>185</v>
      </c>
      <c r="F63" s="122">
        <f>SUM(F64:F67)</f>
        <v>0</v>
      </c>
      <c r="G63" s="118">
        <f t="shared" ref="G63:U63" si="16">SUM(G64:G67)</f>
        <v>0</v>
      </c>
      <c r="H63" s="124">
        <f t="shared" si="16"/>
        <v>0</v>
      </c>
      <c r="I63" s="118">
        <f t="shared" si="16"/>
        <v>0</v>
      </c>
      <c r="J63" s="124">
        <f t="shared" si="16"/>
        <v>0</v>
      </c>
      <c r="K63" s="118">
        <f t="shared" si="16"/>
        <v>0</v>
      </c>
      <c r="L63" s="124">
        <f t="shared" si="16"/>
        <v>0</v>
      </c>
      <c r="M63" s="118">
        <f t="shared" si="16"/>
        <v>0</v>
      </c>
      <c r="N63" s="124">
        <f t="shared" si="16"/>
        <v>0</v>
      </c>
      <c r="O63" s="118">
        <f t="shared" si="16"/>
        <v>0</v>
      </c>
      <c r="P63" s="124">
        <f t="shared" si="16"/>
        <v>1093</v>
      </c>
      <c r="Q63" s="118">
        <f t="shared" si="16"/>
        <v>1092.98</v>
      </c>
      <c r="R63" s="124">
        <f t="shared" si="16"/>
        <v>0</v>
      </c>
      <c r="S63" s="118">
        <f t="shared" si="16"/>
        <v>0</v>
      </c>
      <c r="T63" s="124">
        <f t="shared" si="16"/>
        <v>0</v>
      </c>
      <c r="U63" s="118">
        <f t="shared" si="16"/>
        <v>0</v>
      </c>
    </row>
    <row r="64" spans="1:21" ht="15.6" x14ac:dyDescent="0.35">
      <c r="A64" s="98"/>
      <c r="B64" s="98"/>
      <c r="C64" s="98"/>
      <c r="D64" s="98" t="s">
        <v>186</v>
      </c>
      <c r="E64" s="116" t="s">
        <v>187</v>
      </c>
      <c r="F64" s="122"/>
      <c r="G64" s="118"/>
      <c r="H64" s="123"/>
      <c r="I64" s="120"/>
      <c r="J64" s="124"/>
      <c r="K64" s="118"/>
      <c r="L64" s="124"/>
      <c r="M64" s="118"/>
      <c r="N64" s="124"/>
      <c r="O64" s="118"/>
      <c r="P64" s="124"/>
      <c r="Q64" s="118"/>
      <c r="R64" s="124"/>
      <c r="S64" s="118"/>
      <c r="T64" s="124"/>
      <c r="U64" s="110"/>
    </row>
    <row r="65" spans="1:21" ht="15.6" x14ac:dyDescent="0.35">
      <c r="A65" s="98"/>
      <c r="B65" s="98"/>
      <c r="C65" s="98"/>
      <c r="D65" s="98" t="s">
        <v>188</v>
      </c>
      <c r="E65" s="116" t="s">
        <v>189</v>
      </c>
      <c r="F65" s="122"/>
      <c r="G65" s="118"/>
      <c r="H65" s="123"/>
      <c r="I65" s="120"/>
      <c r="J65" s="124"/>
      <c r="K65" s="118"/>
      <c r="L65" s="124"/>
      <c r="M65" s="118"/>
      <c r="N65" s="124"/>
      <c r="O65" s="118"/>
      <c r="P65" s="124">
        <v>1093</v>
      </c>
      <c r="Q65" s="118">
        <v>1092.98</v>
      </c>
      <c r="R65" s="124"/>
      <c r="S65" s="118"/>
      <c r="T65" s="124"/>
      <c r="U65" s="110"/>
    </row>
    <row r="66" spans="1:21" ht="15.6" x14ac:dyDescent="0.35">
      <c r="A66" s="98"/>
      <c r="B66" s="98"/>
      <c r="C66" s="98"/>
      <c r="D66" s="98" t="s">
        <v>190</v>
      </c>
      <c r="E66" s="116" t="s">
        <v>191</v>
      </c>
      <c r="F66" s="122"/>
      <c r="G66" s="118"/>
      <c r="H66" s="123"/>
      <c r="I66" s="120"/>
      <c r="J66" s="124"/>
      <c r="K66" s="118"/>
      <c r="L66" s="124"/>
      <c r="M66" s="118"/>
      <c r="N66" s="124"/>
      <c r="O66" s="118"/>
      <c r="P66" s="124"/>
      <c r="Q66" s="118"/>
      <c r="R66" s="124"/>
      <c r="S66" s="118"/>
      <c r="T66" s="124"/>
      <c r="U66" s="110"/>
    </row>
    <row r="67" spans="1:21" ht="27.6" x14ac:dyDescent="0.35">
      <c r="A67" s="98"/>
      <c r="B67" s="98"/>
      <c r="C67" s="98"/>
      <c r="D67" s="98" t="s">
        <v>192</v>
      </c>
      <c r="E67" s="116" t="s">
        <v>193</v>
      </c>
      <c r="F67" s="122"/>
      <c r="G67" s="118"/>
      <c r="H67" s="123"/>
      <c r="I67" s="120"/>
      <c r="J67" s="124"/>
      <c r="K67" s="118"/>
      <c r="L67" s="124"/>
      <c r="M67" s="118"/>
      <c r="N67" s="124"/>
      <c r="O67" s="118"/>
      <c r="P67" s="124"/>
      <c r="Q67" s="118"/>
      <c r="R67" s="124"/>
      <c r="S67" s="118"/>
      <c r="T67" s="124"/>
      <c r="U67" s="110"/>
    </row>
    <row r="68" spans="1:21" ht="27.6" x14ac:dyDescent="0.35">
      <c r="A68" s="111">
        <v>67</v>
      </c>
      <c r="B68" s="111"/>
      <c r="C68" s="111"/>
      <c r="D68" s="111"/>
      <c r="E68" s="112" t="s">
        <v>194</v>
      </c>
      <c r="F68" s="128">
        <f>SUM(F69)</f>
        <v>98220</v>
      </c>
      <c r="G68" s="114">
        <f t="shared" ref="G68:U68" si="17">SUM(G69)</f>
        <v>47725.06</v>
      </c>
      <c r="H68" s="129">
        <f t="shared" si="17"/>
        <v>0</v>
      </c>
      <c r="I68" s="114">
        <f t="shared" si="17"/>
        <v>0</v>
      </c>
      <c r="J68" s="129">
        <f t="shared" si="17"/>
        <v>0</v>
      </c>
      <c r="K68" s="114">
        <f t="shared" si="17"/>
        <v>0</v>
      </c>
      <c r="L68" s="129">
        <f t="shared" si="17"/>
        <v>0</v>
      </c>
      <c r="M68" s="114">
        <f t="shared" si="17"/>
        <v>0</v>
      </c>
      <c r="N68" s="129">
        <f t="shared" si="17"/>
        <v>0</v>
      </c>
      <c r="O68" s="114">
        <f t="shared" si="17"/>
        <v>0</v>
      </c>
      <c r="P68" s="129">
        <f t="shared" si="17"/>
        <v>0</v>
      </c>
      <c r="Q68" s="114">
        <f t="shared" si="17"/>
        <v>0</v>
      </c>
      <c r="R68" s="129">
        <f t="shared" si="17"/>
        <v>0</v>
      </c>
      <c r="S68" s="114">
        <f t="shared" si="17"/>
        <v>0</v>
      </c>
      <c r="T68" s="129">
        <f t="shared" si="17"/>
        <v>0</v>
      </c>
      <c r="U68" s="114">
        <f t="shared" si="17"/>
        <v>0</v>
      </c>
    </row>
    <row r="69" spans="1:21" ht="27.6" x14ac:dyDescent="0.35">
      <c r="A69" s="98"/>
      <c r="B69" s="98">
        <v>671</v>
      </c>
      <c r="C69" s="98"/>
      <c r="D69" s="98"/>
      <c r="E69" s="116" t="s">
        <v>195</v>
      </c>
      <c r="F69" s="122">
        <f>SUM(F70+F72)</f>
        <v>98220</v>
      </c>
      <c r="G69" s="118">
        <f t="shared" ref="G69:U69" si="18">SUM(G70+G72)</f>
        <v>47725.06</v>
      </c>
      <c r="H69" s="124">
        <f t="shared" si="18"/>
        <v>0</v>
      </c>
      <c r="I69" s="118">
        <f t="shared" si="18"/>
        <v>0</v>
      </c>
      <c r="J69" s="124">
        <f t="shared" si="18"/>
        <v>0</v>
      </c>
      <c r="K69" s="118">
        <f t="shared" si="18"/>
        <v>0</v>
      </c>
      <c r="L69" s="124">
        <f t="shared" si="18"/>
        <v>0</v>
      </c>
      <c r="M69" s="118">
        <f t="shared" si="18"/>
        <v>0</v>
      </c>
      <c r="N69" s="124">
        <f t="shared" si="18"/>
        <v>0</v>
      </c>
      <c r="O69" s="118">
        <f t="shared" si="18"/>
        <v>0</v>
      </c>
      <c r="P69" s="124">
        <f t="shared" si="18"/>
        <v>0</v>
      </c>
      <c r="Q69" s="118">
        <f t="shared" si="18"/>
        <v>0</v>
      </c>
      <c r="R69" s="124">
        <f t="shared" si="18"/>
        <v>0</v>
      </c>
      <c r="S69" s="118">
        <f t="shared" si="18"/>
        <v>0</v>
      </c>
      <c r="T69" s="124">
        <f t="shared" si="18"/>
        <v>0</v>
      </c>
      <c r="U69" s="118">
        <f t="shared" si="18"/>
        <v>0</v>
      </c>
    </row>
    <row r="70" spans="1:21" ht="27.6" x14ac:dyDescent="0.35">
      <c r="A70" s="98"/>
      <c r="B70" s="98"/>
      <c r="C70" s="98">
        <v>6711</v>
      </c>
      <c r="D70" s="98"/>
      <c r="E70" s="116" t="s">
        <v>196</v>
      </c>
      <c r="F70" s="122">
        <f>SUM(F71)</f>
        <v>97950</v>
      </c>
      <c r="G70" s="118">
        <f t="shared" ref="G70:U70" si="19">SUM(G71)</f>
        <v>47725.06</v>
      </c>
      <c r="H70" s="124">
        <f t="shared" si="19"/>
        <v>0</v>
      </c>
      <c r="I70" s="118">
        <f t="shared" si="19"/>
        <v>0</v>
      </c>
      <c r="J70" s="124">
        <f t="shared" si="19"/>
        <v>0</v>
      </c>
      <c r="K70" s="118">
        <f t="shared" si="19"/>
        <v>0</v>
      </c>
      <c r="L70" s="124">
        <f t="shared" si="19"/>
        <v>0</v>
      </c>
      <c r="M70" s="118">
        <f t="shared" si="19"/>
        <v>0</v>
      </c>
      <c r="N70" s="124">
        <f t="shared" si="19"/>
        <v>0</v>
      </c>
      <c r="O70" s="118">
        <f t="shared" si="19"/>
        <v>0</v>
      </c>
      <c r="P70" s="124">
        <f t="shared" si="19"/>
        <v>0</v>
      </c>
      <c r="Q70" s="118">
        <f t="shared" si="19"/>
        <v>0</v>
      </c>
      <c r="R70" s="124">
        <f t="shared" si="19"/>
        <v>0</v>
      </c>
      <c r="S70" s="118">
        <f t="shared" si="19"/>
        <v>0</v>
      </c>
      <c r="T70" s="124">
        <f t="shared" si="19"/>
        <v>0</v>
      </c>
      <c r="U70" s="118">
        <f t="shared" si="19"/>
        <v>0</v>
      </c>
    </row>
    <row r="71" spans="1:21" ht="27.6" x14ac:dyDescent="0.35">
      <c r="A71" s="98"/>
      <c r="B71" s="98"/>
      <c r="C71" s="98"/>
      <c r="D71" s="98">
        <v>67111</v>
      </c>
      <c r="E71" s="116" t="s">
        <v>197</v>
      </c>
      <c r="F71" s="122">
        <v>97950</v>
      </c>
      <c r="G71" s="118">
        <v>47725.06</v>
      </c>
      <c r="H71" s="123"/>
      <c r="I71" s="120"/>
      <c r="J71" s="124"/>
      <c r="K71" s="118"/>
      <c r="L71" s="124"/>
      <c r="M71" s="118"/>
      <c r="N71" s="124"/>
      <c r="O71" s="118"/>
      <c r="P71" s="124"/>
      <c r="Q71" s="118"/>
      <c r="R71" s="124"/>
      <c r="S71" s="118"/>
      <c r="T71" s="124"/>
      <c r="U71" s="110"/>
    </row>
    <row r="72" spans="1:21" ht="27.6" x14ac:dyDescent="0.35">
      <c r="A72" s="98"/>
      <c r="B72" s="98"/>
      <c r="C72" s="98">
        <v>6712</v>
      </c>
      <c r="D72" s="98"/>
      <c r="E72" s="116" t="s">
        <v>198</v>
      </c>
      <c r="F72" s="122">
        <f>SUM(F73)</f>
        <v>270</v>
      </c>
      <c r="G72" s="118">
        <f t="shared" ref="G72:U72" si="20">SUM(G73)</f>
        <v>0</v>
      </c>
      <c r="H72" s="124">
        <f t="shared" si="20"/>
        <v>0</v>
      </c>
      <c r="I72" s="118">
        <f t="shared" si="20"/>
        <v>0</v>
      </c>
      <c r="J72" s="124">
        <f t="shared" si="20"/>
        <v>0</v>
      </c>
      <c r="K72" s="118">
        <f t="shared" si="20"/>
        <v>0</v>
      </c>
      <c r="L72" s="124">
        <f t="shared" si="20"/>
        <v>0</v>
      </c>
      <c r="M72" s="118">
        <f t="shared" si="20"/>
        <v>0</v>
      </c>
      <c r="N72" s="124">
        <f t="shared" si="20"/>
        <v>0</v>
      </c>
      <c r="O72" s="118">
        <f t="shared" si="20"/>
        <v>0</v>
      </c>
      <c r="P72" s="124">
        <f t="shared" si="20"/>
        <v>0</v>
      </c>
      <c r="Q72" s="118">
        <f t="shared" si="20"/>
        <v>0</v>
      </c>
      <c r="R72" s="124">
        <f t="shared" si="20"/>
        <v>0</v>
      </c>
      <c r="S72" s="118">
        <f t="shared" si="20"/>
        <v>0</v>
      </c>
      <c r="T72" s="124">
        <f t="shared" si="20"/>
        <v>0</v>
      </c>
      <c r="U72" s="118">
        <f t="shared" si="20"/>
        <v>0</v>
      </c>
    </row>
    <row r="73" spans="1:21" ht="27.6" x14ac:dyDescent="0.35">
      <c r="A73" s="98"/>
      <c r="B73" s="98"/>
      <c r="C73" s="98"/>
      <c r="D73" s="98">
        <v>67121</v>
      </c>
      <c r="E73" s="116" t="s">
        <v>199</v>
      </c>
      <c r="F73" s="122">
        <v>270</v>
      </c>
      <c r="G73" s="118"/>
      <c r="H73" s="123"/>
      <c r="I73" s="120"/>
      <c r="J73" s="124"/>
      <c r="K73" s="118"/>
      <c r="L73" s="124"/>
      <c r="M73" s="118"/>
      <c r="N73" s="124"/>
      <c r="O73" s="118"/>
      <c r="P73" s="124"/>
      <c r="Q73" s="118"/>
      <c r="R73" s="124"/>
      <c r="S73" s="118"/>
      <c r="T73" s="124"/>
      <c r="U73" s="110"/>
    </row>
    <row r="74" spans="1:21" ht="15.6" x14ac:dyDescent="0.35">
      <c r="A74" s="98"/>
      <c r="B74" s="98"/>
      <c r="C74" s="98"/>
      <c r="D74" s="141">
        <v>8</v>
      </c>
      <c r="E74" s="116" t="s">
        <v>200</v>
      </c>
      <c r="F74" s="122"/>
      <c r="G74" s="118"/>
      <c r="H74" s="123"/>
      <c r="I74" s="120"/>
      <c r="J74" s="124"/>
      <c r="K74" s="118"/>
      <c r="L74" s="124"/>
      <c r="M74" s="118"/>
      <c r="N74" s="124"/>
      <c r="O74" s="118"/>
      <c r="P74" s="124"/>
      <c r="Q74" s="118"/>
      <c r="R74" s="124"/>
      <c r="S74" s="118"/>
      <c r="T74" s="124"/>
      <c r="U74" s="131">
        <v>75000</v>
      </c>
    </row>
    <row r="75" spans="1:21" ht="27.6" x14ac:dyDescent="0.35">
      <c r="A75" s="98"/>
      <c r="B75" s="98"/>
      <c r="C75" s="98"/>
      <c r="D75" s="141">
        <v>844</v>
      </c>
      <c r="E75" s="116" t="s">
        <v>201</v>
      </c>
      <c r="F75" s="122"/>
      <c r="G75" s="118"/>
      <c r="H75" s="123"/>
      <c r="I75" s="120"/>
      <c r="J75" s="124"/>
      <c r="K75" s="118"/>
      <c r="L75" s="124"/>
      <c r="M75" s="118"/>
      <c r="N75" s="124"/>
      <c r="O75" s="118"/>
      <c r="P75" s="124"/>
      <c r="Q75" s="118"/>
      <c r="R75" s="124"/>
      <c r="S75" s="118"/>
      <c r="T75" s="124"/>
      <c r="U75" s="131">
        <v>75000</v>
      </c>
    </row>
    <row r="76" spans="1:21" ht="15.6" x14ac:dyDescent="0.35">
      <c r="A76" s="98"/>
      <c r="B76" s="98"/>
      <c r="C76" s="98"/>
      <c r="D76" s="141"/>
      <c r="E76" s="116"/>
      <c r="F76" s="122"/>
      <c r="G76" s="118"/>
      <c r="H76" s="123"/>
      <c r="I76" s="120"/>
      <c r="J76" s="124"/>
      <c r="K76" s="118"/>
      <c r="L76" s="124"/>
      <c r="M76" s="118"/>
      <c r="N76" s="124"/>
      <c r="O76" s="118"/>
      <c r="P76" s="124"/>
      <c r="Q76" s="118"/>
      <c r="R76" s="124"/>
      <c r="S76" s="118"/>
      <c r="T76" s="124"/>
      <c r="U76" s="131"/>
    </row>
    <row r="77" spans="1:21" ht="27.6" x14ac:dyDescent="0.35">
      <c r="A77" s="98"/>
      <c r="B77" s="98"/>
      <c r="C77" s="98"/>
      <c r="D77" s="141">
        <v>84432</v>
      </c>
      <c r="E77" s="116" t="s">
        <v>202</v>
      </c>
      <c r="F77" s="122"/>
      <c r="G77" s="118"/>
      <c r="H77" s="123"/>
      <c r="I77" s="120"/>
      <c r="J77" s="124"/>
      <c r="K77" s="118"/>
      <c r="L77" s="124"/>
      <c r="M77" s="118"/>
      <c r="N77" s="124"/>
      <c r="O77" s="118"/>
      <c r="P77" s="124"/>
      <c r="Q77" s="118"/>
      <c r="R77" s="124"/>
      <c r="S77" s="118"/>
      <c r="T77" s="124"/>
      <c r="U77" s="131">
        <v>75000</v>
      </c>
    </row>
    <row r="78" spans="1:21" ht="15.6" x14ac:dyDescent="0.35">
      <c r="A78" s="98"/>
      <c r="B78" s="98"/>
      <c r="C78" s="98"/>
      <c r="D78" s="98"/>
      <c r="E78" s="112" t="s">
        <v>203</v>
      </c>
      <c r="F78" s="132">
        <f t="shared" ref="F78:T78" si="21">SUM(F6+F23+F38+F50+F68)</f>
        <v>98240</v>
      </c>
      <c r="G78" s="133">
        <f t="shared" si="21"/>
        <v>47739.38</v>
      </c>
      <c r="H78" s="134">
        <f t="shared" si="21"/>
        <v>1070</v>
      </c>
      <c r="I78" s="133">
        <f t="shared" si="21"/>
        <v>336.33</v>
      </c>
      <c r="J78" s="135">
        <f t="shared" si="21"/>
        <v>2130</v>
      </c>
      <c r="K78" s="133">
        <f t="shared" si="21"/>
        <v>578.29999999999995</v>
      </c>
      <c r="L78" s="135">
        <f t="shared" si="21"/>
        <v>940930</v>
      </c>
      <c r="M78" s="133">
        <f t="shared" si="21"/>
        <v>485751.64999999997</v>
      </c>
      <c r="N78" s="135">
        <f t="shared" si="21"/>
        <v>398170</v>
      </c>
      <c r="O78" s="133">
        <f t="shared" si="21"/>
        <v>0</v>
      </c>
      <c r="P78" s="135">
        <f t="shared" si="21"/>
        <v>1310</v>
      </c>
      <c r="Q78" s="133">
        <f t="shared" si="21"/>
        <v>1305.32</v>
      </c>
      <c r="R78" s="135">
        <f t="shared" si="21"/>
        <v>0</v>
      </c>
      <c r="S78" s="133">
        <f t="shared" si="21"/>
        <v>0</v>
      </c>
      <c r="T78" s="135">
        <f t="shared" si="21"/>
        <v>0</v>
      </c>
      <c r="U78" s="133">
        <v>75000</v>
      </c>
    </row>
    <row r="79" spans="1:21" ht="27.6" x14ac:dyDescent="0.35">
      <c r="A79" s="98"/>
      <c r="B79" s="98"/>
      <c r="C79" s="98"/>
      <c r="D79" s="98"/>
      <c r="E79" s="112" t="s">
        <v>204</v>
      </c>
      <c r="F79" s="399">
        <f>SUM(F78+H78+J78+L78+N78+P78+R78+T78)</f>
        <v>1441850</v>
      </c>
      <c r="G79" s="400"/>
      <c r="H79" s="400"/>
      <c r="I79" s="400"/>
      <c r="J79" s="400"/>
      <c r="K79" s="400"/>
      <c r="L79" s="400"/>
      <c r="M79" s="400"/>
      <c r="N79" s="400"/>
      <c r="O79" s="400"/>
      <c r="P79" s="400"/>
      <c r="Q79" s="400"/>
      <c r="R79" s="400"/>
      <c r="S79" s="400"/>
      <c r="T79" s="400"/>
      <c r="U79" s="401"/>
    </row>
    <row r="80" spans="1:21" ht="15.6" x14ac:dyDescent="0.35">
      <c r="A80" s="98"/>
      <c r="B80" s="98"/>
      <c r="C80" s="98"/>
      <c r="D80" s="98"/>
      <c r="E80" s="136" t="s">
        <v>205</v>
      </c>
      <c r="F80" s="137"/>
      <c r="G80" s="114"/>
      <c r="H80" s="138">
        <v>1825.54</v>
      </c>
      <c r="I80" s="133"/>
      <c r="J80" s="139">
        <v>2126.1</v>
      </c>
      <c r="K80" s="114"/>
      <c r="L80" s="139">
        <v>1807.46</v>
      </c>
      <c r="M80" s="114"/>
      <c r="N80" s="139">
        <v>103568.16</v>
      </c>
      <c r="O80" s="114"/>
      <c r="P80" s="139">
        <v>66.36</v>
      </c>
      <c r="Q80" s="114"/>
      <c r="R80" s="139"/>
      <c r="S80" s="114"/>
      <c r="T80" s="139">
        <v>125.09</v>
      </c>
      <c r="U80" s="110"/>
    </row>
    <row r="81" spans="1:21" ht="27.6" x14ac:dyDescent="0.35">
      <c r="A81" s="98"/>
      <c r="B81" s="98"/>
      <c r="C81" s="98"/>
      <c r="D81" s="98"/>
      <c r="E81" s="136" t="s">
        <v>206</v>
      </c>
      <c r="F81" s="402">
        <f>SUM(H80:T80)</f>
        <v>109518.71</v>
      </c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4"/>
    </row>
    <row r="82" spans="1:21" ht="27.6" x14ac:dyDescent="0.35">
      <c r="A82" s="98"/>
      <c r="B82" s="98"/>
      <c r="C82" s="98"/>
      <c r="D82" s="98"/>
      <c r="E82" s="112" t="s">
        <v>207</v>
      </c>
      <c r="F82" s="399">
        <f>SUM(F79+F81)</f>
        <v>1551368.71</v>
      </c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1"/>
    </row>
    <row r="83" spans="1:21" ht="15.6" x14ac:dyDescent="0.35">
      <c r="A83" s="98"/>
      <c r="B83" s="98"/>
      <c r="C83" s="98"/>
      <c r="D83" s="98"/>
      <c r="E83" s="140" t="s">
        <v>208</v>
      </c>
      <c r="F83" s="392">
        <f>SUM(G78+I78+K78+M78+O78+Q78+S78+U78)</f>
        <v>610710.97999999986</v>
      </c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4"/>
    </row>
  </sheetData>
  <mergeCells count="6">
    <mergeCell ref="F83:U83"/>
    <mergeCell ref="E1:U1"/>
    <mergeCell ref="F3:U3"/>
    <mergeCell ref="F79:U79"/>
    <mergeCell ref="F81:U81"/>
    <mergeCell ref="F82:U82"/>
  </mergeCells>
  <pageMargins left="0.7" right="0.7" top="0.75" bottom="0.75" header="0.3" footer="0.3"/>
  <pageSetup paperSize="9" scale="2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23"/>
  <sheetViews>
    <sheetView topLeftCell="A201" workbookViewId="0">
      <selection sqref="A1:V221"/>
    </sheetView>
  </sheetViews>
  <sheetFormatPr defaultRowHeight="14.4" x14ac:dyDescent="0.3"/>
  <cols>
    <col min="1" max="1" width="12.5546875" customWidth="1"/>
    <col min="2" max="2" width="58.109375" customWidth="1"/>
    <col min="3" max="4" width="20.33203125" customWidth="1"/>
    <col min="5" max="12" width="14.33203125" customWidth="1"/>
    <col min="13" max="13" width="16.88671875" customWidth="1"/>
    <col min="14" max="14" width="17" customWidth="1"/>
    <col min="15" max="15" width="16" customWidth="1"/>
    <col min="16" max="16" width="15.44140625" customWidth="1"/>
    <col min="17" max="22" width="14.33203125" customWidth="1"/>
  </cols>
  <sheetData>
    <row r="1" spans="1:22" x14ac:dyDescent="0.3">
      <c r="A1" s="405" t="s">
        <v>209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142"/>
    </row>
    <row r="2" spans="1:22" ht="15" thickBot="1" x14ac:dyDescent="0.3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2"/>
    </row>
    <row r="3" spans="1:22" ht="110.4" x14ac:dyDescent="0.3">
      <c r="A3" s="145" t="s">
        <v>32</v>
      </c>
      <c r="B3" s="146" t="s">
        <v>46</v>
      </c>
      <c r="C3" s="147" t="s">
        <v>210</v>
      </c>
      <c r="D3" s="148" t="s">
        <v>209</v>
      </c>
      <c r="E3" s="149" t="s">
        <v>211</v>
      </c>
      <c r="F3" s="150" t="s">
        <v>212</v>
      </c>
      <c r="G3" s="151" t="s">
        <v>88</v>
      </c>
      <c r="H3" s="152" t="s">
        <v>89</v>
      </c>
      <c r="I3" s="149" t="s">
        <v>90</v>
      </c>
      <c r="J3" s="150" t="s">
        <v>213</v>
      </c>
      <c r="K3" s="153" t="s">
        <v>92</v>
      </c>
      <c r="L3" s="154" t="s">
        <v>93</v>
      </c>
      <c r="M3" s="149" t="s">
        <v>94</v>
      </c>
      <c r="N3" s="150" t="s">
        <v>95</v>
      </c>
      <c r="O3" s="155" t="s">
        <v>96</v>
      </c>
      <c r="P3" s="154" t="s">
        <v>214</v>
      </c>
      <c r="Q3" s="149" t="s">
        <v>215</v>
      </c>
      <c r="R3" s="150" t="s">
        <v>99</v>
      </c>
      <c r="S3" s="153" t="s">
        <v>216</v>
      </c>
      <c r="T3" s="154" t="s">
        <v>217</v>
      </c>
      <c r="U3" s="149" t="s">
        <v>102</v>
      </c>
      <c r="V3" s="156" t="s">
        <v>103</v>
      </c>
    </row>
    <row r="4" spans="1:22" x14ac:dyDescent="0.3">
      <c r="A4" s="157"/>
      <c r="B4" s="158"/>
      <c r="C4" s="159"/>
      <c r="D4" s="160"/>
      <c r="E4" s="161"/>
      <c r="F4" s="162"/>
      <c r="G4" s="163"/>
      <c r="H4" s="164"/>
      <c r="I4" s="161"/>
      <c r="J4" s="162"/>
      <c r="K4" s="165"/>
      <c r="L4" s="166"/>
      <c r="M4" s="161"/>
      <c r="N4" s="162"/>
      <c r="O4" s="165"/>
      <c r="P4" s="166"/>
      <c r="Q4" s="161"/>
      <c r="R4" s="162"/>
      <c r="S4" s="165"/>
      <c r="T4" s="166"/>
      <c r="U4" s="161"/>
      <c r="V4" s="167"/>
    </row>
    <row r="5" spans="1:22" x14ac:dyDescent="0.3">
      <c r="A5" s="168"/>
      <c r="B5" s="169" t="s">
        <v>218</v>
      </c>
      <c r="C5" s="170">
        <f>SUM(C8+C170)</f>
        <v>1441850</v>
      </c>
      <c r="D5" s="171">
        <f>SUM(D8+D170+D203)</f>
        <v>695240.55</v>
      </c>
      <c r="E5" s="172">
        <f t="shared" ref="E5:V5" si="0">SUM(E8+E170)</f>
        <v>98220</v>
      </c>
      <c r="F5" s="173">
        <f>SUM(F8+F170+F203)</f>
        <v>43581.3</v>
      </c>
      <c r="G5" s="174">
        <f t="shared" si="0"/>
        <v>20</v>
      </c>
      <c r="H5" s="173">
        <f t="shared" si="0"/>
        <v>0</v>
      </c>
      <c r="I5" s="172">
        <f t="shared" si="0"/>
        <v>1070</v>
      </c>
      <c r="J5" s="173">
        <f t="shared" si="0"/>
        <v>0</v>
      </c>
      <c r="K5" s="175">
        <f t="shared" si="0"/>
        <v>2130</v>
      </c>
      <c r="L5" s="176">
        <f t="shared" si="0"/>
        <v>410</v>
      </c>
      <c r="M5" s="175">
        <f t="shared" si="0"/>
        <v>940930</v>
      </c>
      <c r="N5" s="176">
        <f t="shared" si="0"/>
        <v>485426.73999999993</v>
      </c>
      <c r="O5" s="175">
        <f t="shared" si="0"/>
        <v>398170</v>
      </c>
      <c r="P5" s="176">
        <f t="shared" si="0"/>
        <v>164450.76999999999</v>
      </c>
      <c r="Q5" s="175">
        <f t="shared" si="0"/>
        <v>1310</v>
      </c>
      <c r="R5" s="176">
        <f t="shared" si="0"/>
        <v>1371.74</v>
      </c>
      <c r="S5" s="177">
        <f t="shared" si="0"/>
        <v>0</v>
      </c>
      <c r="T5" s="178">
        <f t="shared" si="0"/>
        <v>0</v>
      </c>
      <c r="U5" s="172">
        <f t="shared" si="0"/>
        <v>0</v>
      </c>
      <c r="V5" s="179">
        <f t="shared" si="0"/>
        <v>0</v>
      </c>
    </row>
    <row r="6" spans="1:22" x14ac:dyDescent="0.3">
      <c r="A6" s="180" t="s">
        <v>219</v>
      </c>
      <c r="B6" s="181" t="s">
        <v>220</v>
      </c>
      <c r="C6" s="182"/>
      <c r="D6" s="183"/>
      <c r="E6" s="184"/>
      <c r="F6" s="185"/>
      <c r="G6" s="186"/>
      <c r="H6" s="187"/>
      <c r="I6" s="188"/>
      <c r="J6" s="189"/>
      <c r="K6" s="188"/>
      <c r="L6" s="189"/>
      <c r="M6" s="188"/>
      <c r="N6" s="189"/>
      <c r="O6" s="188"/>
      <c r="P6" s="189"/>
      <c r="Q6" s="188"/>
      <c r="R6" s="189"/>
      <c r="S6" s="190"/>
      <c r="T6" s="191"/>
      <c r="U6" s="188"/>
      <c r="V6" s="192"/>
    </row>
    <row r="7" spans="1:22" x14ac:dyDescent="0.3">
      <c r="A7" s="193" t="s">
        <v>221</v>
      </c>
      <c r="B7" s="194" t="s">
        <v>222</v>
      </c>
      <c r="C7" s="195"/>
      <c r="D7" s="196"/>
      <c r="E7" s="197"/>
      <c r="F7" s="198"/>
      <c r="G7" s="199"/>
      <c r="H7" s="200"/>
      <c r="I7" s="201"/>
      <c r="J7" s="202"/>
      <c r="K7" s="201"/>
      <c r="L7" s="202"/>
      <c r="M7" s="201"/>
      <c r="N7" s="202"/>
      <c r="O7" s="201"/>
      <c r="P7" s="202"/>
      <c r="Q7" s="201"/>
      <c r="R7" s="202"/>
      <c r="S7" s="203"/>
      <c r="T7" s="204"/>
      <c r="U7" s="201"/>
      <c r="V7" s="205"/>
    </row>
    <row r="8" spans="1:22" ht="15.6" x14ac:dyDescent="0.3">
      <c r="A8" s="206">
        <v>3</v>
      </c>
      <c r="B8" s="206" t="s">
        <v>19</v>
      </c>
      <c r="C8" s="207">
        <f t="shared" ref="C8:V8" si="1">SUM(C9+C32+C119+C128+C138+C152)</f>
        <v>1313041</v>
      </c>
      <c r="D8" s="208">
        <f t="shared" si="1"/>
        <v>648602.72000000009</v>
      </c>
      <c r="E8" s="209">
        <f t="shared" si="1"/>
        <v>97950</v>
      </c>
      <c r="F8" s="210">
        <f t="shared" si="1"/>
        <v>43286.570000000007</v>
      </c>
      <c r="G8" s="211">
        <f t="shared" si="1"/>
        <v>20</v>
      </c>
      <c r="H8" s="212">
        <f t="shared" si="1"/>
        <v>0</v>
      </c>
      <c r="I8" s="209">
        <f t="shared" si="1"/>
        <v>1070</v>
      </c>
      <c r="J8" s="213">
        <f t="shared" si="1"/>
        <v>0</v>
      </c>
      <c r="K8" s="209">
        <f t="shared" si="1"/>
        <v>2130</v>
      </c>
      <c r="L8" s="213">
        <f t="shared" si="1"/>
        <v>410</v>
      </c>
      <c r="M8" s="209">
        <f>SUM(M9+M32+M119+M128+M138+M152)</f>
        <v>932936</v>
      </c>
      <c r="N8" s="213">
        <f t="shared" si="1"/>
        <v>485426.73999999993</v>
      </c>
      <c r="O8" s="209">
        <f t="shared" si="1"/>
        <v>278720</v>
      </c>
      <c r="P8" s="213">
        <f t="shared" si="1"/>
        <v>119200.65</v>
      </c>
      <c r="Q8" s="209">
        <f t="shared" si="1"/>
        <v>215</v>
      </c>
      <c r="R8" s="213">
        <f t="shared" si="1"/>
        <v>278.76</v>
      </c>
      <c r="S8" s="214">
        <f t="shared" si="1"/>
        <v>0</v>
      </c>
      <c r="T8" s="215">
        <f t="shared" si="1"/>
        <v>0</v>
      </c>
      <c r="U8" s="209">
        <f t="shared" si="1"/>
        <v>0</v>
      </c>
      <c r="V8" s="216">
        <f t="shared" si="1"/>
        <v>0</v>
      </c>
    </row>
    <row r="9" spans="1:22" x14ac:dyDescent="0.3">
      <c r="A9" s="217">
        <v>31</v>
      </c>
      <c r="B9" s="217" t="s">
        <v>22</v>
      </c>
      <c r="C9" s="182">
        <f>SUM(C10+C18+C26)</f>
        <v>854535</v>
      </c>
      <c r="D9" s="218">
        <f t="shared" ref="D9:V9" si="2">SUM(D10+D18+D26)</f>
        <v>435031.17</v>
      </c>
      <c r="E9" s="188">
        <f t="shared" si="2"/>
        <v>0</v>
      </c>
      <c r="F9" s="219">
        <f t="shared" si="2"/>
        <v>0</v>
      </c>
      <c r="G9" s="186">
        <f>SUM(G10+G18+G26)</f>
        <v>0</v>
      </c>
      <c r="H9" s="185">
        <f>SUM(H10+H18+H26)</f>
        <v>0</v>
      </c>
      <c r="I9" s="188">
        <f t="shared" si="2"/>
        <v>0</v>
      </c>
      <c r="J9" s="189">
        <f t="shared" si="2"/>
        <v>0</v>
      </c>
      <c r="K9" s="188">
        <f t="shared" si="2"/>
        <v>0</v>
      </c>
      <c r="L9" s="189">
        <f t="shared" si="2"/>
        <v>0</v>
      </c>
      <c r="M9" s="188">
        <f t="shared" si="2"/>
        <v>854535</v>
      </c>
      <c r="N9" s="189">
        <f t="shared" si="2"/>
        <v>435031.17</v>
      </c>
      <c r="O9" s="188">
        <f t="shared" si="2"/>
        <v>0</v>
      </c>
      <c r="P9" s="189">
        <f t="shared" si="2"/>
        <v>0</v>
      </c>
      <c r="Q9" s="188">
        <f t="shared" si="2"/>
        <v>0</v>
      </c>
      <c r="R9" s="189">
        <f t="shared" si="2"/>
        <v>0</v>
      </c>
      <c r="S9" s="190">
        <f t="shared" si="2"/>
        <v>0</v>
      </c>
      <c r="T9" s="191">
        <f t="shared" si="2"/>
        <v>0</v>
      </c>
      <c r="U9" s="188">
        <f t="shared" si="2"/>
        <v>0</v>
      </c>
      <c r="V9" s="189">
        <f t="shared" si="2"/>
        <v>0</v>
      </c>
    </row>
    <row r="10" spans="1:22" x14ac:dyDescent="0.3">
      <c r="A10" s="217">
        <v>311</v>
      </c>
      <c r="B10" s="217" t="s">
        <v>223</v>
      </c>
      <c r="C10" s="182">
        <f>SUM(E10+I10+G10+K10+M10+O10+Q10+S10+U10)</f>
        <v>704785</v>
      </c>
      <c r="D10" s="218">
        <f>SUM(F10+H10+J10+L10+N10+P10+R10+T10+V10)</f>
        <v>371073.89999999997</v>
      </c>
      <c r="E10" s="182">
        <f>E11+E14+E16</f>
        <v>0</v>
      </c>
      <c r="F10" s="219">
        <f>F11+F14+F16</f>
        <v>0</v>
      </c>
      <c r="G10" s="220">
        <f t="shared" ref="G10:V10" si="3">G11+G14+G16</f>
        <v>0</v>
      </c>
      <c r="H10" s="219">
        <f t="shared" si="3"/>
        <v>0</v>
      </c>
      <c r="I10" s="221">
        <f t="shared" si="3"/>
        <v>0</v>
      </c>
      <c r="J10" s="219">
        <f t="shared" si="3"/>
        <v>0</v>
      </c>
      <c r="K10" s="220">
        <f t="shared" si="3"/>
        <v>0</v>
      </c>
      <c r="L10" s="219">
        <f t="shared" si="3"/>
        <v>0</v>
      </c>
      <c r="M10" s="220">
        <f>M11+M14+M16</f>
        <v>704785</v>
      </c>
      <c r="N10" s="219">
        <f>N11+N14+N16</f>
        <v>371073.89999999997</v>
      </c>
      <c r="O10" s="221">
        <f t="shared" si="3"/>
        <v>0</v>
      </c>
      <c r="P10" s="219">
        <f t="shared" si="3"/>
        <v>0</v>
      </c>
      <c r="Q10" s="220">
        <f t="shared" si="3"/>
        <v>0</v>
      </c>
      <c r="R10" s="219">
        <f t="shared" si="3"/>
        <v>0</v>
      </c>
      <c r="S10" s="220">
        <f t="shared" si="3"/>
        <v>0</v>
      </c>
      <c r="T10" s="219">
        <f t="shared" si="3"/>
        <v>0</v>
      </c>
      <c r="U10" s="221">
        <f t="shared" si="3"/>
        <v>0</v>
      </c>
      <c r="V10" s="222">
        <f t="shared" si="3"/>
        <v>0</v>
      </c>
    </row>
    <row r="11" spans="1:22" x14ac:dyDescent="0.3">
      <c r="A11" s="223">
        <v>3111</v>
      </c>
      <c r="B11" s="223" t="s">
        <v>224</v>
      </c>
      <c r="C11" s="182">
        <f t="shared" ref="C11:C77" si="4">SUM(E11+I11+G11+K11+M11+O11+Q11+S11+U11)</f>
        <v>669085</v>
      </c>
      <c r="D11" s="218">
        <f t="shared" ref="D11:D77" si="5">SUM(F11+H11+J11+L11+N11+P11+R11+T11+V11)</f>
        <v>351129.93</v>
      </c>
      <c r="E11" s="224">
        <f>SUM(E12:E12)</f>
        <v>0</v>
      </c>
      <c r="F11" s="225">
        <f t="shared" ref="F11:V11" si="6">SUM(F12+F14+F17)</f>
        <v>0</v>
      </c>
      <c r="G11" s="226">
        <f>SUM(G12+G14+G17)</f>
        <v>0</v>
      </c>
      <c r="H11" s="162">
        <f>SUM(H12+H14+H17)</f>
        <v>0</v>
      </c>
      <c r="I11" s="227">
        <f t="shared" si="6"/>
        <v>0</v>
      </c>
      <c r="J11" s="228">
        <f t="shared" si="6"/>
        <v>0</v>
      </c>
      <c r="K11" s="227">
        <f t="shared" si="6"/>
        <v>0</v>
      </c>
      <c r="L11" s="228">
        <f t="shared" si="6"/>
        <v>0</v>
      </c>
      <c r="M11" s="224">
        <f>SUM(M12:M13)</f>
        <v>669085</v>
      </c>
      <c r="N11" s="225">
        <f>SUM(N12:N13)</f>
        <v>351129.93</v>
      </c>
      <c r="O11" s="227">
        <f t="shared" si="6"/>
        <v>0</v>
      </c>
      <c r="P11" s="228">
        <f t="shared" si="6"/>
        <v>0</v>
      </c>
      <c r="Q11" s="227">
        <f t="shared" si="6"/>
        <v>0</v>
      </c>
      <c r="R11" s="228">
        <f t="shared" si="6"/>
        <v>0</v>
      </c>
      <c r="S11" s="229">
        <f t="shared" si="6"/>
        <v>0</v>
      </c>
      <c r="T11" s="230">
        <f t="shared" si="6"/>
        <v>0</v>
      </c>
      <c r="U11" s="227">
        <f t="shared" si="6"/>
        <v>0</v>
      </c>
      <c r="V11" s="231">
        <f t="shared" si="6"/>
        <v>0</v>
      </c>
    </row>
    <row r="12" spans="1:22" x14ac:dyDescent="0.3">
      <c r="A12" s="223">
        <v>31111</v>
      </c>
      <c r="B12" s="223" t="s">
        <v>224</v>
      </c>
      <c r="C12" s="182">
        <f t="shared" si="4"/>
        <v>668405</v>
      </c>
      <c r="D12" s="218">
        <f t="shared" si="5"/>
        <v>350449.6</v>
      </c>
      <c r="E12" s="224"/>
      <c r="F12" s="162"/>
      <c r="G12" s="232"/>
      <c r="H12" s="162"/>
      <c r="I12" s="227"/>
      <c r="J12" s="228"/>
      <c r="K12" s="233"/>
      <c r="L12" s="166"/>
      <c r="M12" s="224">
        <v>668405</v>
      </c>
      <c r="N12" s="162">
        <v>350449.6</v>
      </c>
      <c r="O12" s="233"/>
      <c r="P12" s="166"/>
      <c r="Q12" s="224"/>
      <c r="R12" s="162"/>
      <c r="S12" s="234"/>
      <c r="T12" s="235"/>
      <c r="U12" s="227"/>
      <c r="V12" s="236"/>
    </row>
    <row r="13" spans="1:22" x14ac:dyDescent="0.3">
      <c r="A13" s="223">
        <v>31113</v>
      </c>
      <c r="B13" s="223" t="s">
        <v>225</v>
      </c>
      <c r="C13" s="182">
        <f t="shared" si="4"/>
        <v>680</v>
      </c>
      <c r="D13" s="218">
        <f t="shared" si="5"/>
        <v>680.33</v>
      </c>
      <c r="E13" s="237"/>
      <c r="F13" s="162"/>
      <c r="G13" s="232"/>
      <c r="H13" s="162"/>
      <c r="I13" s="224"/>
      <c r="J13" s="162"/>
      <c r="K13" s="233"/>
      <c r="L13" s="166"/>
      <c r="M13" s="224">
        <v>680</v>
      </c>
      <c r="N13" s="162">
        <v>680.33</v>
      </c>
      <c r="O13" s="233"/>
      <c r="P13" s="166"/>
      <c r="Q13" s="224"/>
      <c r="R13" s="162"/>
      <c r="S13" s="233"/>
      <c r="T13" s="166"/>
      <c r="U13" s="224"/>
      <c r="V13" s="238"/>
    </row>
    <row r="14" spans="1:22" x14ac:dyDescent="0.3">
      <c r="A14" s="223">
        <v>3113</v>
      </c>
      <c r="B14" s="223" t="s">
        <v>226</v>
      </c>
      <c r="C14" s="182">
        <f t="shared" si="4"/>
        <v>10200</v>
      </c>
      <c r="D14" s="218">
        <f t="shared" si="5"/>
        <v>6297.8</v>
      </c>
      <c r="E14" s="224">
        <f>SUM(E15)</f>
        <v>0</v>
      </c>
      <c r="F14" s="225">
        <f t="shared" ref="F14:V14" si="7">SUM(F15)</f>
        <v>0</v>
      </c>
      <c r="G14" s="226">
        <f>SUM(G15)</f>
        <v>0</v>
      </c>
      <c r="H14" s="162">
        <f>SUM(H15)</f>
        <v>0</v>
      </c>
      <c r="I14" s="224">
        <f t="shared" si="7"/>
        <v>0</v>
      </c>
      <c r="J14" s="225">
        <f t="shared" si="7"/>
        <v>0</v>
      </c>
      <c r="K14" s="233">
        <f t="shared" si="7"/>
        <v>0</v>
      </c>
      <c r="L14" s="164">
        <f t="shared" si="7"/>
        <v>0</v>
      </c>
      <c r="M14" s="224">
        <f t="shared" si="7"/>
        <v>10200</v>
      </c>
      <c r="N14" s="225">
        <v>6297.8</v>
      </c>
      <c r="O14" s="233">
        <f t="shared" si="7"/>
        <v>0</v>
      </c>
      <c r="P14" s="164">
        <f t="shared" si="7"/>
        <v>0</v>
      </c>
      <c r="Q14" s="224">
        <f t="shared" si="7"/>
        <v>0</v>
      </c>
      <c r="R14" s="225">
        <f t="shared" si="7"/>
        <v>0</v>
      </c>
      <c r="S14" s="233">
        <f t="shared" si="7"/>
        <v>0</v>
      </c>
      <c r="T14" s="164">
        <f t="shared" si="7"/>
        <v>0</v>
      </c>
      <c r="U14" s="224">
        <f t="shared" si="7"/>
        <v>0</v>
      </c>
      <c r="V14" s="239">
        <f t="shared" si="7"/>
        <v>0</v>
      </c>
    </row>
    <row r="15" spans="1:22" x14ac:dyDescent="0.3">
      <c r="A15" s="223">
        <v>31131</v>
      </c>
      <c r="B15" s="223" t="s">
        <v>226</v>
      </c>
      <c r="C15" s="182">
        <f t="shared" si="4"/>
        <v>10200</v>
      </c>
      <c r="D15" s="218">
        <f t="shared" si="5"/>
        <v>6297.8</v>
      </c>
      <c r="E15" s="240"/>
      <c r="F15" s="241"/>
      <c r="G15" s="242"/>
      <c r="H15" s="241"/>
      <c r="I15" s="240"/>
      <c r="J15" s="241"/>
      <c r="K15" s="243"/>
      <c r="L15" s="244"/>
      <c r="M15" s="224">
        <v>10200</v>
      </c>
      <c r="N15" s="162">
        <v>6297.8</v>
      </c>
      <c r="O15" s="243"/>
      <c r="P15" s="244"/>
      <c r="Q15" s="240"/>
      <c r="R15" s="241"/>
      <c r="S15" s="243"/>
      <c r="T15" s="244"/>
      <c r="U15" s="240"/>
      <c r="V15" s="245"/>
    </row>
    <row r="16" spans="1:22" x14ac:dyDescent="0.3">
      <c r="A16" s="223">
        <v>3114</v>
      </c>
      <c r="B16" s="223" t="s">
        <v>227</v>
      </c>
      <c r="C16" s="182">
        <f t="shared" si="4"/>
        <v>25500</v>
      </c>
      <c r="D16" s="218">
        <f t="shared" si="5"/>
        <v>13646.17</v>
      </c>
      <c r="E16" s="224">
        <f>SUM(E17)</f>
        <v>0</v>
      </c>
      <c r="F16" s="225">
        <f t="shared" ref="F16:V16" si="8">SUM(F17)</f>
        <v>0</v>
      </c>
      <c r="G16" s="226">
        <f>SUM(G17)</f>
        <v>0</v>
      </c>
      <c r="H16" s="162">
        <f>SUM(H17)</f>
        <v>0</v>
      </c>
      <c r="I16" s="224">
        <f t="shared" si="8"/>
        <v>0</v>
      </c>
      <c r="J16" s="225">
        <f t="shared" si="8"/>
        <v>0</v>
      </c>
      <c r="K16" s="233">
        <f t="shared" si="8"/>
        <v>0</v>
      </c>
      <c r="L16" s="164">
        <f t="shared" si="8"/>
        <v>0</v>
      </c>
      <c r="M16" s="224">
        <f t="shared" si="8"/>
        <v>25500</v>
      </c>
      <c r="N16" s="225">
        <v>13646.17</v>
      </c>
      <c r="O16" s="233">
        <f t="shared" si="8"/>
        <v>0</v>
      </c>
      <c r="P16" s="164">
        <f t="shared" si="8"/>
        <v>0</v>
      </c>
      <c r="Q16" s="224">
        <f t="shared" si="8"/>
        <v>0</v>
      </c>
      <c r="R16" s="225">
        <f t="shared" si="8"/>
        <v>0</v>
      </c>
      <c r="S16" s="233">
        <f t="shared" si="8"/>
        <v>0</v>
      </c>
      <c r="T16" s="164">
        <f t="shared" si="8"/>
        <v>0</v>
      </c>
      <c r="U16" s="224">
        <f t="shared" si="8"/>
        <v>0</v>
      </c>
      <c r="V16" s="239">
        <f t="shared" si="8"/>
        <v>0</v>
      </c>
    </row>
    <row r="17" spans="1:22" x14ac:dyDescent="0.3">
      <c r="A17" s="223">
        <v>31141</v>
      </c>
      <c r="B17" s="223" t="s">
        <v>227</v>
      </c>
      <c r="C17" s="182">
        <f t="shared" si="4"/>
        <v>25500</v>
      </c>
      <c r="D17" s="218">
        <f t="shared" si="5"/>
        <v>13646.17</v>
      </c>
      <c r="E17" s="224"/>
      <c r="F17" s="162"/>
      <c r="G17" s="232"/>
      <c r="H17" s="162"/>
      <c r="I17" s="224"/>
      <c r="J17" s="162"/>
      <c r="K17" s="233"/>
      <c r="L17" s="166"/>
      <c r="M17" s="224">
        <v>25500</v>
      </c>
      <c r="N17" s="162">
        <v>13646.17</v>
      </c>
      <c r="O17" s="233"/>
      <c r="P17" s="166"/>
      <c r="Q17" s="224"/>
      <c r="R17" s="162"/>
      <c r="S17" s="233"/>
      <c r="T17" s="166"/>
      <c r="U17" s="224"/>
      <c r="V17" s="238"/>
    </row>
    <row r="18" spans="1:22" x14ac:dyDescent="0.3">
      <c r="A18" s="217">
        <v>312</v>
      </c>
      <c r="B18" s="217" t="s">
        <v>228</v>
      </c>
      <c r="C18" s="182">
        <f t="shared" si="4"/>
        <v>34950</v>
      </c>
      <c r="D18" s="218">
        <f t="shared" si="5"/>
        <v>4835.75</v>
      </c>
      <c r="E18" s="246">
        <f>SUM(E19)</f>
        <v>0</v>
      </c>
      <c r="F18" s="219">
        <f t="shared" ref="F18:V18" si="9">SUM(F19)</f>
        <v>0</v>
      </c>
      <c r="G18" s="186">
        <f>SUM(G19)</f>
        <v>0</v>
      </c>
      <c r="H18" s="185">
        <f>SUM(H19)</f>
        <v>0</v>
      </c>
      <c r="I18" s="246">
        <f t="shared" si="9"/>
        <v>0</v>
      </c>
      <c r="J18" s="219">
        <f t="shared" si="9"/>
        <v>0</v>
      </c>
      <c r="K18" s="247">
        <f t="shared" si="9"/>
        <v>0</v>
      </c>
      <c r="L18" s="248">
        <f t="shared" si="9"/>
        <v>0</v>
      </c>
      <c r="M18" s="246">
        <f>SUM(M19)</f>
        <v>34950</v>
      </c>
      <c r="N18" s="219">
        <f>SUM(N19:N25)</f>
        <v>4835.75</v>
      </c>
      <c r="O18" s="247">
        <f t="shared" si="9"/>
        <v>0</v>
      </c>
      <c r="P18" s="248">
        <f t="shared" si="9"/>
        <v>0</v>
      </c>
      <c r="Q18" s="246">
        <f t="shared" si="9"/>
        <v>0</v>
      </c>
      <c r="R18" s="219">
        <f t="shared" si="9"/>
        <v>0</v>
      </c>
      <c r="S18" s="247">
        <f t="shared" si="9"/>
        <v>0</v>
      </c>
      <c r="T18" s="248">
        <f t="shared" si="9"/>
        <v>0</v>
      </c>
      <c r="U18" s="246">
        <f t="shared" si="9"/>
        <v>0</v>
      </c>
      <c r="V18" s="249">
        <f t="shared" si="9"/>
        <v>0</v>
      </c>
    </row>
    <row r="19" spans="1:22" x14ac:dyDescent="0.3">
      <c r="A19" s="223">
        <v>3121</v>
      </c>
      <c r="B19" s="223" t="s">
        <v>228</v>
      </c>
      <c r="C19" s="182">
        <f t="shared" si="4"/>
        <v>34950</v>
      </c>
      <c r="D19" s="218">
        <f t="shared" si="5"/>
        <v>0</v>
      </c>
      <c r="E19" s="224">
        <f>SUM(E20:E25)</f>
        <v>0</v>
      </c>
      <c r="F19" s="225">
        <f t="shared" ref="F19:V19" si="10">SUM(F20:F25)</f>
        <v>0</v>
      </c>
      <c r="G19" s="226">
        <f>SUM(G20:G25)</f>
        <v>0</v>
      </c>
      <c r="H19" s="162">
        <f>SUM(H20:H25)</f>
        <v>0</v>
      </c>
      <c r="I19" s="224">
        <f t="shared" si="10"/>
        <v>0</v>
      </c>
      <c r="J19" s="225">
        <f t="shared" si="10"/>
        <v>0</v>
      </c>
      <c r="K19" s="233">
        <f t="shared" si="10"/>
        <v>0</v>
      </c>
      <c r="L19" s="164">
        <f t="shared" si="10"/>
        <v>0</v>
      </c>
      <c r="M19" s="224">
        <f>SUM(M20:M25)</f>
        <v>34950</v>
      </c>
      <c r="N19" s="225"/>
      <c r="O19" s="233">
        <f t="shared" si="10"/>
        <v>0</v>
      </c>
      <c r="P19" s="164">
        <f t="shared" si="10"/>
        <v>0</v>
      </c>
      <c r="Q19" s="224">
        <f t="shared" si="10"/>
        <v>0</v>
      </c>
      <c r="R19" s="225">
        <f t="shared" si="10"/>
        <v>0</v>
      </c>
      <c r="S19" s="233">
        <f t="shared" si="10"/>
        <v>0</v>
      </c>
      <c r="T19" s="164">
        <f t="shared" si="10"/>
        <v>0</v>
      </c>
      <c r="U19" s="224">
        <f t="shared" si="10"/>
        <v>0</v>
      </c>
      <c r="V19" s="239">
        <f t="shared" si="10"/>
        <v>0</v>
      </c>
    </row>
    <row r="20" spans="1:22" x14ac:dyDescent="0.3">
      <c r="A20" s="223">
        <v>31212</v>
      </c>
      <c r="B20" s="223" t="s">
        <v>229</v>
      </c>
      <c r="C20" s="182">
        <f t="shared" si="4"/>
        <v>5975</v>
      </c>
      <c r="D20" s="218">
        <f t="shared" si="5"/>
        <v>2600.84</v>
      </c>
      <c r="E20" s="224"/>
      <c r="F20" s="162"/>
      <c r="G20" s="232"/>
      <c r="H20" s="162"/>
      <c r="I20" s="224"/>
      <c r="J20" s="162"/>
      <c r="K20" s="233"/>
      <c r="L20" s="166"/>
      <c r="M20" s="224">
        <v>5975</v>
      </c>
      <c r="N20" s="162">
        <v>2600.84</v>
      </c>
      <c r="O20" s="233"/>
      <c r="P20" s="166"/>
      <c r="Q20" s="224"/>
      <c r="R20" s="162"/>
      <c r="S20" s="233"/>
      <c r="T20" s="166"/>
      <c r="U20" s="224"/>
      <c r="V20" s="238"/>
    </row>
    <row r="21" spans="1:22" x14ac:dyDescent="0.3">
      <c r="A21" s="223">
        <v>31213</v>
      </c>
      <c r="B21" s="223" t="s">
        <v>230</v>
      </c>
      <c r="C21" s="182">
        <f t="shared" si="4"/>
        <v>13000</v>
      </c>
      <c r="D21" s="218">
        <f t="shared" si="5"/>
        <v>0</v>
      </c>
      <c r="E21" s="224"/>
      <c r="F21" s="162"/>
      <c r="G21" s="232"/>
      <c r="H21" s="162"/>
      <c r="I21" s="224"/>
      <c r="J21" s="162"/>
      <c r="K21" s="233"/>
      <c r="L21" s="166"/>
      <c r="M21" s="224">
        <v>13000</v>
      </c>
      <c r="N21" s="162"/>
      <c r="O21" s="233"/>
      <c r="P21" s="166"/>
      <c r="Q21" s="224"/>
      <c r="R21" s="162"/>
      <c r="S21" s="233"/>
      <c r="T21" s="166"/>
      <c r="U21" s="224"/>
      <c r="V21" s="238"/>
    </row>
    <row r="22" spans="1:22" x14ac:dyDescent="0.3">
      <c r="A22" s="223">
        <v>31214</v>
      </c>
      <c r="B22" s="223" t="s">
        <v>231</v>
      </c>
      <c r="C22" s="182">
        <f t="shared" si="4"/>
        <v>3990</v>
      </c>
      <c r="D22" s="218">
        <f t="shared" si="5"/>
        <v>0</v>
      </c>
      <c r="E22" s="224"/>
      <c r="F22" s="162"/>
      <c r="G22" s="232"/>
      <c r="H22" s="162"/>
      <c r="I22" s="224"/>
      <c r="J22" s="162"/>
      <c r="K22" s="233"/>
      <c r="L22" s="166"/>
      <c r="M22" s="224">
        <v>3990</v>
      </c>
      <c r="N22" s="162"/>
      <c r="O22" s="233"/>
      <c r="P22" s="166"/>
      <c r="Q22" s="224"/>
      <c r="R22" s="162"/>
      <c r="S22" s="233"/>
      <c r="T22" s="166"/>
      <c r="U22" s="224"/>
      <c r="V22" s="238"/>
    </row>
    <row r="23" spans="1:22" x14ac:dyDescent="0.3">
      <c r="A23" s="223">
        <v>31215</v>
      </c>
      <c r="B23" s="223" t="s">
        <v>232</v>
      </c>
      <c r="C23" s="182">
        <f t="shared" si="4"/>
        <v>442</v>
      </c>
      <c r="D23" s="218">
        <f t="shared" si="5"/>
        <v>968.4</v>
      </c>
      <c r="E23" s="224"/>
      <c r="F23" s="162"/>
      <c r="G23" s="232"/>
      <c r="H23" s="162"/>
      <c r="I23" s="224"/>
      <c r="J23" s="162"/>
      <c r="K23" s="233"/>
      <c r="L23" s="166"/>
      <c r="M23" s="224">
        <v>442</v>
      </c>
      <c r="N23" s="162">
        <v>968.4</v>
      </c>
      <c r="O23" s="233"/>
      <c r="P23" s="166"/>
      <c r="Q23" s="224"/>
      <c r="R23" s="162"/>
      <c r="S23" s="233"/>
      <c r="T23" s="166"/>
      <c r="U23" s="224"/>
      <c r="V23" s="250"/>
    </row>
    <row r="24" spans="1:22" x14ac:dyDescent="0.3">
      <c r="A24" s="223">
        <v>31216</v>
      </c>
      <c r="B24" s="223" t="s">
        <v>233</v>
      </c>
      <c r="C24" s="182">
        <f t="shared" si="4"/>
        <v>9360</v>
      </c>
      <c r="D24" s="218">
        <f t="shared" si="5"/>
        <v>398.18</v>
      </c>
      <c r="E24" s="224"/>
      <c r="F24" s="162"/>
      <c r="G24" s="232"/>
      <c r="H24" s="162"/>
      <c r="I24" s="224"/>
      <c r="J24" s="162"/>
      <c r="K24" s="233"/>
      <c r="L24" s="166"/>
      <c r="M24" s="224">
        <v>9360</v>
      </c>
      <c r="N24" s="162">
        <v>398.18</v>
      </c>
      <c r="O24" s="233"/>
      <c r="P24" s="166"/>
      <c r="Q24" s="224"/>
      <c r="R24" s="162"/>
      <c r="S24" s="233"/>
      <c r="T24" s="166"/>
      <c r="U24" s="224"/>
      <c r="V24" s="250"/>
    </row>
    <row r="25" spans="1:22" x14ac:dyDescent="0.3">
      <c r="A25" s="223">
        <v>31219</v>
      </c>
      <c r="B25" s="223" t="s">
        <v>234</v>
      </c>
      <c r="C25" s="182">
        <f t="shared" si="4"/>
        <v>2183</v>
      </c>
      <c r="D25" s="218">
        <f t="shared" si="5"/>
        <v>868.33</v>
      </c>
      <c r="E25" s="224"/>
      <c r="F25" s="162"/>
      <c r="G25" s="232"/>
      <c r="H25" s="162"/>
      <c r="I25" s="224"/>
      <c r="J25" s="162"/>
      <c r="K25" s="233"/>
      <c r="L25" s="166"/>
      <c r="M25" s="224">
        <v>2183</v>
      </c>
      <c r="N25" s="162">
        <v>868.33</v>
      </c>
      <c r="O25" s="233"/>
      <c r="P25" s="166"/>
      <c r="Q25" s="224"/>
      <c r="R25" s="162"/>
      <c r="S25" s="233"/>
      <c r="T25" s="166"/>
      <c r="U25" s="224"/>
      <c r="V25" s="250"/>
    </row>
    <row r="26" spans="1:22" x14ac:dyDescent="0.3">
      <c r="A26" s="217">
        <v>313</v>
      </c>
      <c r="B26" s="217" t="s">
        <v>235</v>
      </c>
      <c r="C26" s="182">
        <f t="shared" si="4"/>
        <v>114800</v>
      </c>
      <c r="D26" s="218">
        <f t="shared" si="5"/>
        <v>59121.52</v>
      </c>
      <c r="E26" s="246">
        <f>SUM(E27+E30)</f>
        <v>0</v>
      </c>
      <c r="F26" s="219">
        <f t="shared" ref="F26:V26" si="11">SUM(F27+F30)</f>
        <v>0</v>
      </c>
      <c r="G26" s="186">
        <f>SUM(G27+G30)</f>
        <v>0</v>
      </c>
      <c r="H26" s="185">
        <f>SUM(H27+H30)</f>
        <v>0</v>
      </c>
      <c r="I26" s="246">
        <f t="shared" si="11"/>
        <v>0</v>
      </c>
      <c r="J26" s="219">
        <f t="shared" si="11"/>
        <v>0</v>
      </c>
      <c r="K26" s="247">
        <f t="shared" si="11"/>
        <v>0</v>
      </c>
      <c r="L26" s="248">
        <f t="shared" si="11"/>
        <v>0</v>
      </c>
      <c r="M26" s="246">
        <f t="shared" si="11"/>
        <v>114800</v>
      </c>
      <c r="N26" s="219">
        <f>SUM(N27+N30)</f>
        <v>59121.52</v>
      </c>
      <c r="O26" s="247">
        <f t="shared" si="11"/>
        <v>0</v>
      </c>
      <c r="P26" s="248">
        <f t="shared" si="11"/>
        <v>0</v>
      </c>
      <c r="Q26" s="246">
        <f t="shared" si="11"/>
        <v>0</v>
      </c>
      <c r="R26" s="219">
        <f t="shared" si="11"/>
        <v>0</v>
      </c>
      <c r="S26" s="247">
        <f t="shared" si="11"/>
        <v>0</v>
      </c>
      <c r="T26" s="248">
        <f t="shared" si="11"/>
        <v>0</v>
      </c>
      <c r="U26" s="246">
        <f t="shared" si="11"/>
        <v>0</v>
      </c>
      <c r="V26" s="222">
        <f t="shared" si="11"/>
        <v>0</v>
      </c>
    </row>
    <row r="27" spans="1:22" x14ac:dyDescent="0.3">
      <c r="A27" s="223">
        <v>3132</v>
      </c>
      <c r="B27" s="223" t="s">
        <v>236</v>
      </c>
      <c r="C27" s="182">
        <f t="shared" si="4"/>
        <v>114788</v>
      </c>
      <c r="D27" s="218">
        <f t="shared" si="5"/>
        <v>59109.96</v>
      </c>
      <c r="E27" s="224">
        <f>SUM(E28:E29)</f>
        <v>0</v>
      </c>
      <c r="F27" s="225"/>
      <c r="G27" s="226">
        <f>SUM(G28:G29)</f>
        <v>0</v>
      </c>
      <c r="H27" s="162">
        <f>SUM(H28:H29)</f>
        <v>0</v>
      </c>
      <c r="I27" s="224">
        <f t="shared" ref="I27:V27" si="12">SUM(I28:I29)</f>
        <v>0</v>
      </c>
      <c r="J27" s="225">
        <f t="shared" si="12"/>
        <v>0</v>
      </c>
      <c r="K27" s="233">
        <f t="shared" si="12"/>
        <v>0</v>
      </c>
      <c r="L27" s="164">
        <f t="shared" si="12"/>
        <v>0</v>
      </c>
      <c r="M27" s="224">
        <f t="shared" si="12"/>
        <v>114788</v>
      </c>
      <c r="N27" s="225">
        <f>SUM(N28:N29)</f>
        <v>59109.96</v>
      </c>
      <c r="O27" s="233">
        <f t="shared" si="12"/>
        <v>0</v>
      </c>
      <c r="P27" s="164">
        <f t="shared" si="12"/>
        <v>0</v>
      </c>
      <c r="Q27" s="224">
        <f t="shared" si="12"/>
        <v>0</v>
      </c>
      <c r="R27" s="225">
        <f t="shared" si="12"/>
        <v>0</v>
      </c>
      <c r="S27" s="233">
        <f t="shared" si="12"/>
        <v>0</v>
      </c>
      <c r="T27" s="164">
        <f t="shared" si="12"/>
        <v>0</v>
      </c>
      <c r="U27" s="224">
        <f t="shared" si="12"/>
        <v>0</v>
      </c>
      <c r="V27" s="251">
        <f t="shared" si="12"/>
        <v>0</v>
      </c>
    </row>
    <row r="28" spans="1:22" x14ac:dyDescent="0.3">
      <c r="A28" s="223">
        <v>31321</v>
      </c>
      <c r="B28" s="223" t="s">
        <v>236</v>
      </c>
      <c r="C28" s="182">
        <f t="shared" si="4"/>
        <v>114784</v>
      </c>
      <c r="D28" s="218">
        <f t="shared" si="5"/>
        <v>59106.57</v>
      </c>
      <c r="E28" s="224"/>
      <c r="F28" s="162"/>
      <c r="G28" s="232"/>
      <c r="H28" s="162"/>
      <c r="I28" s="224"/>
      <c r="J28" s="162"/>
      <c r="K28" s="233"/>
      <c r="L28" s="166"/>
      <c r="M28" s="224">
        <v>114784</v>
      </c>
      <c r="N28" s="162">
        <v>59106.57</v>
      </c>
      <c r="O28" s="233"/>
      <c r="P28" s="166"/>
      <c r="Q28" s="224"/>
      <c r="R28" s="162"/>
      <c r="S28" s="233"/>
      <c r="T28" s="166"/>
      <c r="U28" s="224"/>
      <c r="V28" s="250"/>
    </row>
    <row r="29" spans="1:22" x14ac:dyDescent="0.3">
      <c r="A29" s="223">
        <v>31322</v>
      </c>
      <c r="B29" s="223" t="s">
        <v>237</v>
      </c>
      <c r="C29" s="182">
        <f t="shared" si="4"/>
        <v>4</v>
      </c>
      <c r="D29" s="218">
        <f t="shared" si="5"/>
        <v>3.39</v>
      </c>
      <c r="E29" s="224"/>
      <c r="F29" s="162"/>
      <c r="G29" s="232"/>
      <c r="H29" s="162"/>
      <c r="I29" s="224"/>
      <c r="J29" s="162"/>
      <c r="K29" s="233"/>
      <c r="L29" s="166"/>
      <c r="M29" s="224">
        <v>4</v>
      </c>
      <c r="N29" s="162">
        <v>3.39</v>
      </c>
      <c r="O29" s="233"/>
      <c r="P29" s="166"/>
      <c r="Q29" s="224"/>
      <c r="R29" s="162"/>
      <c r="S29" s="233"/>
      <c r="T29" s="166"/>
      <c r="U29" s="224"/>
      <c r="V29" s="250"/>
    </row>
    <row r="30" spans="1:22" x14ac:dyDescent="0.3">
      <c r="A30" s="223">
        <v>3133</v>
      </c>
      <c r="B30" s="223" t="s">
        <v>238</v>
      </c>
      <c r="C30" s="182">
        <f t="shared" si="4"/>
        <v>12</v>
      </c>
      <c r="D30" s="218">
        <f t="shared" si="5"/>
        <v>11.56</v>
      </c>
      <c r="E30" s="224">
        <f>SUM(E31)</f>
        <v>0</v>
      </c>
      <c r="F30" s="225">
        <f t="shared" ref="F30:V30" si="13">SUM(F31)</f>
        <v>0</v>
      </c>
      <c r="G30" s="226">
        <f>SUM(G31)</f>
        <v>0</v>
      </c>
      <c r="H30" s="162">
        <f>SUM(H31)</f>
        <v>0</v>
      </c>
      <c r="I30" s="224">
        <f t="shared" si="13"/>
        <v>0</v>
      </c>
      <c r="J30" s="225">
        <f t="shared" si="13"/>
        <v>0</v>
      </c>
      <c r="K30" s="233">
        <f t="shared" si="13"/>
        <v>0</v>
      </c>
      <c r="L30" s="164">
        <f t="shared" si="13"/>
        <v>0</v>
      </c>
      <c r="M30" s="224">
        <f t="shared" si="13"/>
        <v>12</v>
      </c>
      <c r="N30" s="225">
        <v>11.56</v>
      </c>
      <c r="O30" s="233">
        <f t="shared" si="13"/>
        <v>0</v>
      </c>
      <c r="P30" s="164">
        <f t="shared" si="13"/>
        <v>0</v>
      </c>
      <c r="Q30" s="224">
        <f t="shared" si="13"/>
        <v>0</v>
      </c>
      <c r="R30" s="225">
        <f t="shared" si="13"/>
        <v>0</v>
      </c>
      <c r="S30" s="233">
        <f t="shared" si="13"/>
        <v>0</v>
      </c>
      <c r="T30" s="164">
        <f t="shared" si="13"/>
        <v>0</v>
      </c>
      <c r="U30" s="224">
        <f t="shared" si="13"/>
        <v>0</v>
      </c>
      <c r="V30" s="251">
        <f t="shared" si="13"/>
        <v>0</v>
      </c>
    </row>
    <row r="31" spans="1:22" x14ac:dyDescent="0.3">
      <c r="A31" s="223">
        <v>31332</v>
      </c>
      <c r="B31" s="223" t="s">
        <v>238</v>
      </c>
      <c r="C31" s="182">
        <f t="shared" si="4"/>
        <v>12</v>
      </c>
      <c r="D31" s="218">
        <f t="shared" si="5"/>
        <v>11.56</v>
      </c>
      <c r="E31" s="224"/>
      <c r="F31" s="162"/>
      <c r="G31" s="232"/>
      <c r="H31" s="162"/>
      <c r="I31" s="224"/>
      <c r="J31" s="162"/>
      <c r="K31" s="233"/>
      <c r="L31" s="166"/>
      <c r="M31" s="224">
        <v>12</v>
      </c>
      <c r="N31" s="162">
        <v>11.56</v>
      </c>
      <c r="O31" s="233"/>
      <c r="P31" s="166"/>
      <c r="Q31" s="224"/>
      <c r="R31" s="162"/>
      <c r="S31" s="233"/>
      <c r="T31" s="166"/>
      <c r="U31" s="224"/>
      <c r="V31" s="250"/>
    </row>
    <row r="32" spans="1:22" x14ac:dyDescent="0.3">
      <c r="A32" s="252">
        <v>32</v>
      </c>
      <c r="B32" s="252" t="s">
        <v>34</v>
      </c>
      <c r="C32" s="182">
        <f t="shared" si="4"/>
        <v>449811</v>
      </c>
      <c r="D32" s="218">
        <f t="shared" si="5"/>
        <v>207937.96000000002</v>
      </c>
      <c r="E32" s="246">
        <f t="shared" ref="E32:V32" si="14">SUM(E33+E53+E74+E105)</f>
        <v>97550</v>
      </c>
      <c r="F32" s="219">
        <f t="shared" si="14"/>
        <v>42438.400000000009</v>
      </c>
      <c r="G32" s="186">
        <f t="shared" si="14"/>
        <v>20</v>
      </c>
      <c r="H32" s="185">
        <f t="shared" si="14"/>
        <v>0</v>
      </c>
      <c r="I32" s="246">
        <f t="shared" si="14"/>
        <v>1070</v>
      </c>
      <c r="J32" s="219">
        <f t="shared" si="14"/>
        <v>0</v>
      </c>
      <c r="K32" s="247">
        <f t="shared" si="14"/>
        <v>2130</v>
      </c>
      <c r="L32" s="248">
        <f t="shared" si="14"/>
        <v>410</v>
      </c>
      <c r="M32" s="246">
        <f>SUM(M33+M53+M74+M105)</f>
        <v>70106</v>
      </c>
      <c r="N32" s="219">
        <f t="shared" si="14"/>
        <v>49266.67</v>
      </c>
      <c r="O32" s="247">
        <f t="shared" si="14"/>
        <v>278720</v>
      </c>
      <c r="P32" s="248">
        <f t="shared" si="14"/>
        <v>115544.12999999999</v>
      </c>
      <c r="Q32" s="246">
        <f t="shared" si="14"/>
        <v>215</v>
      </c>
      <c r="R32" s="219">
        <f t="shared" si="14"/>
        <v>278.76</v>
      </c>
      <c r="S32" s="247">
        <f t="shared" si="14"/>
        <v>0</v>
      </c>
      <c r="T32" s="248">
        <f t="shared" si="14"/>
        <v>0</v>
      </c>
      <c r="U32" s="246">
        <f t="shared" si="14"/>
        <v>0</v>
      </c>
      <c r="V32" s="253">
        <f t="shared" si="14"/>
        <v>0</v>
      </c>
    </row>
    <row r="33" spans="1:22" x14ac:dyDescent="0.3">
      <c r="A33" s="252">
        <v>321</v>
      </c>
      <c r="B33" s="252" t="s">
        <v>239</v>
      </c>
      <c r="C33" s="182">
        <f t="shared" si="4"/>
        <v>43585</v>
      </c>
      <c r="D33" s="218">
        <f t="shared" si="5"/>
        <v>51973.61</v>
      </c>
      <c r="E33" s="246">
        <f>SUM(E34+E43+E47+E50)</f>
        <v>2220</v>
      </c>
      <c r="F33" s="219">
        <f t="shared" ref="F33:V33" si="15">SUM(F34+F43+F47+F50)</f>
        <v>889.59</v>
      </c>
      <c r="G33" s="186">
        <f>SUM(G34+G43+G47+G50)</f>
        <v>0</v>
      </c>
      <c r="H33" s="185">
        <f>SUM(H34+H43+H47+H50)</f>
        <v>0</v>
      </c>
      <c r="I33" s="246">
        <f t="shared" si="15"/>
        <v>0</v>
      </c>
      <c r="J33" s="219">
        <f t="shared" si="15"/>
        <v>0</v>
      </c>
      <c r="K33" s="247">
        <f t="shared" si="15"/>
        <v>0</v>
      </c>
      <c r="L33" s="248">
        <f t="shared" si="15"/>
        <v>0</v>
      </c>
      <c r="M33" s="246">
        <f t="shared" si="15"/>
        <v>41150</v>
      </c>
      <c r="N33" s="219">
        <f t="shared" si="15"/>
        <v>24149.26</v>
      </c>
      <c r="O33" s="247">
        <f t="shared" si="15"/>
        <v>0</v>
      </c>
      <c r="P33" s="248">
        <f t="shared" si="15"/>
        <v>26722.36</v>
      </c>
      <c r="Q33" s="246">
        <f t="shared" si="15"/>
        <v>215</v>
      </c>
      <c r="R33" s="219">
        <f t="shared" si="15"/>
        <v>212.4</v>
      </c>
      <c r="S33" s="247">
        <f t="shared" si="15"/>
        <v>0</v>
      </c>
      <c r="T33" s="248">
        <f t="shared" si="15"/>
        <v>0</v>
      </c>
      <c r="U33" s="246">
        <f t="shared" si="15"/>
        <v>0</v>
      </c>
      <c r="V33" s="253">
        <f t="shared" si="15"/>
        <v>0</v>
      </c>
    </row>
    <row r="34" spans="1:22" x14ac:dyDescent="0.3">
      <c r="A34" s="254">
        <v>3211</v>
      </c>
      <c r="B34" s="254" t="s">
        <v>240</v>
      </c>
      <c r="C34" s="182">
        <f t="shared" si="4"/>
        <v>1605</v>
      </c>
      <c r="D34" s="218">
        <f t="shared" si="5"/>
        <v>877.55</v>
      </c>
      <c r="E34" s="224">
        <f>SUM(E35:E42)</f>
        <v>1390</v>
      </c>
      <c r="F34" s="225">
        <f>SUM(F35:F42)</f>
        <v>421</v>
      </c>
      <c r="G34" s="226">
        <f>SUM(G35:G42)</f>
        <v>0</v>
      </c>
      <c r="H34" s="162">
        <f>SUM(H35:H42)</f>
        <v>0</v>
      </c>
      <c r="I34" s="224">
        <f t="shared" ref="I34:V34" si="16">SUM(I35:I42)</f>
        <v>0</v>
      </c>
      <c r="J34" s="225">
        <f t="shared" si="16"/>
        <v>0</v>
      </c>
      <c r="K34" s="233">
        <f t="shared" si="16"/>
        <v>0</v>
      </c>
      <c r="L34" s="164">
        <f t="shared" si="16"/>
        <v>0</v>
      </c>
      <c r="M34" s="224">
        <f t="shared" si="16"/>
        <v>0</v>
      </c>
      <c r="N34" s="225">
        <f t="shared" si="16"/>
        <v>0</v>
      </c>
      <c r="O34" s="233">
        <f t="shared" si="16"/>
        <v>0</v>
      </c>
      <c r="P34" s="164">
        <f t="shared" si="16"/>
        <v>244.15</v>
      </c>
      <c r="Q34" s="224">
        <f t="shared" si="16"/>
        <v>215</v>
      </c>
      <c r="R34" s="225">
        <f t="shared" si="16"/>
        <v>212.4</v>
      </c>
      <c r="S34" s="233">
        <f t="shared" si="16"/>
        <v>0</v>
      </c>
      <c r="T34" s="164">
        <f t="shared" si="16"/>
        <v>0</v>
      </c>
      <c r="U34" s="224">
        <f t="shared" si="16"/>
        <v>0</v>
      </c>
      <c r="V34" s="250">
        <f t="shared" si="16"/>
        <v>0</v>
      </c>
    </row>
    <row r="35" spans="1:22" x14ac:dyDescent="0.3">
      <c r="A35" s="255" t="s">
        <v>241</v>
      </c>
      <c r="B35" s="254" t="s">
        <v>242</v>
      </c>
      <c r="C35" s="182">
        <f t="shared" si="4"/>
        <v>515</v>
      </c>
      <c r="D35" s="218">
        <f t="shared" si="5"/>
        <v>414.18</v>
      </c>
      <c r="E35" s="224">
        <v>300</v>
      </c>
      <c r="F35" s="162">
        <v>175.23</v>
      </c>
      <c r="G35" s="232"/>
      <c r="H35" s="162"/>
      <c r="I35" s="224"/>
      <c r="J35" s="162"/>
      <c r="K35" s="233"/>
      <c r="L35" s="166"/>
      <c r="M35" s="224"/>
      <c r="N35" s="162"/>
      <c r="O35" s="233"/>
      <c r="P35" s="166">
        <v>26.55</v>
      </c>
      <c r="Q35" s="224">
        <v>215</v>
      </c>
      <c r="R35" s="162">
        <v>212.4</v>
      </c>
      <c r="S35" s="233"/>
      <c r="T35" s="166"/>
      <c r="U35" s="224"/>
      <c r="V35" s="250"/>
    </row>
    <row r="36" spans="1:22" x14ac:dyDescent="0.3">
      <c r="A36" s="255" t="s">
        <v>243</v>
      </c>
      <c r="B36" s="254" t="s">
        <v>244</v>
      </c>
      <c r="C36" s="182">
        <f t="shared" si="4"/>
        <v>0</v>
      </c>
      <c r="D36" s="218">
        <f t="shared" si="5"/>
        <v>0</v>
      </c>
      <c r="E36" s="224"/>
      <c r="F36" s="162"/>
      <c r="G36" s="232"/>
      <c r="H36" s="162"/>
      <c r="I36" s="224"/>
      <c r="J36" s="162"/>
      <c r="K36" s="233"/>
      <c r="L36" s="166"/>
      <c r="M36" s="224"/>
      <c r="N36" s="162"/>
      <c r="O36" s="233"/>
      <c r="P36" s="166"/>
      <c r="Q36" s="224"/>
      <c r="R36" s="162"/>
      <c r="S36" s="233"/>
      <c r="T36" s="166"/>
      <c r="U36" s="224"/>
      <c r="V36" s="250"/>
    </row>
    <row r="37" spans="1:22" x14ac:dyDescent="0.3">
      <c r="A37" s="255" t="s">
        <v>245</v>
      </c>
      <c r="B37" s="254" t="s">
        <v>246</v>
      </c>
      <c r="C37" s="182">
        <f t="shared" si="4"/>
        <v>30</v>
      </c>
      <c r="D37" s="218">
        <f t="shared" si="5"/>
        <v>25.29</v>
      </c>
      <c r="E37" s="256">
        <v>30</v>
      </c>
      <c r="F37" s="162">
        <v>25.29</v>
      </c>
      <c r="G37" s="232"/>
      <c r="H37" s="162"/>
      <c r="I37" s="224"/>
      <c r="J37" s="162"/>
      <c r="K37" s="233"/>
      <c r="L37" s="166"/>
      <c r="M37" s="224"/>
      <c r="N37" s="162"/>
      <c r="O37" s="233"/>
      <c r="P37" s="166"/>
      <c r="Q37" s="224"/>
      <c r="R37" s="162"/>
      <c r="S37" s="233"/>
      <c r="T37" s="166"/>
      <c r="U37" s="224"/>
      <c r="V37" s="250"/>
    </row>
    <row r="38" spans="1:22" x14ac:dyDescent="0.3">
      <c r="A38" s="255" t="s">
        <v>247</v>
      </c>
      <c r="B38" s="254" t="s">
        <v>248</v>
      </c>
      <c r="C38" s="182">
        <f t="shared" si="4"/>
        <v>0</v>
      </c>
      <c r="D38" s="218">
        <f t="shared" si="5"/>
        <v>0</v>
      </c>
      <c r="E38" s="224"/>
      <c r="F38" s="162"/>
      <c r="G38" s="232"/>
      <c r="H38" s="162"/>
      <c r="I38" s="224"/>
      <c r="J38" s="162"/>
      <c r="K38" s="233"/>
      <c r="L38" s="166"/>
      <c r="M38" s="224"/>
      <c r="N38" s="162"/>
      <c r="O38" s="233"/>
      <c r="P38" s="166"/>
      <c r="Q38" s="224"/>
      <c r="R38" s="162"/>
      <c r="S38" s="233"/>
      <c r="T38" s="166"/>
      <c r="U38" s="224"/>
      <c r="V38" s="250"/>
    </row>
    <row r="39" spans="1:22" x14ac:dyDescent="0.3">
      <c r="A39" s="255" t="s">
        <v>249</v>
      </c>
      <c r="B39" s="254" t="s">
        <v>250</v>
      </c>
      <c r="C39" s="182">
        <f t="shared" si="4"/>
        <v>1000</v>
      </c>
      <c r="D39" s="218">
        <f t="shared" si="5"/>
        <v>428.08</v>
      </c>
      <c r="E39" s="224">
        <v>1000</v>
      </c>
      <c r="F39" s="162">
        <v>210.48</v>
      </c>
      <c r="G39" s="232"/>
      <c r="H39" s="162"/>
      <c r="I39" s="224"/>
      <c r="J39" s="162"/>
      <c r="K39" s="233"/>
      <c r="L39" s="166"/>
      <c r="M39" s="224"/>
      <c r="N39" s="162"/>
      <c r="O39" s="233"/>
      <c r="P39" s="166">
        <v>217.6</v>
      </c>
      <c r="Q39" s="224"/>
      <c r="R39" s="162"/>
      <c r="S39" s="233"/>
      <c r="T39" s="166"/>
      <c r="U39" s="224"/>
      <c r="V39" s="250"/>
    </row>
    <row r="40" spans="1:22" x14ac:dyDescent="0.3">
      <c r="A40" s="255" t="s">
        <v>251</v>
      </c>
      <c r="B40" s="254" t="s">
        <v>252</v>
      </c>
      <c r="C40" s="182">
        <f t="shared" si="4"/>
        <v>0</v>
      </c>
      <c r="D40" s="218">
        <f t="shared" si="5"/>
        <v>0</v>
      </c>
      <c r="E40" s="224"/>
      <c r="F40" s="162"/>
      <c r="G40" s="232"/>
      <c r="H40" s="162"/>
      <c r="I40" s="224"/>
      <c r="J40" s="162"/>
      <c r="K40" s="233"/>
      <c r="L40" s="166"/>
      <c r="M40" s="224"/>
      <c r="N40" s="162"/>
      <c r="O40" s="233"/>
      <c r="P40" s="166"/>
      <c r="Q40" s="224"/>
      <c r="R40" s="162"/>
      <c r="S40" s="233"/>
      <c r="T40" s="166"/>
      <c r="U40" s="224"/>
      <c r="V40" s="250"/>
    </row>
    <row r="41" spans="1:22" x14ac:dyDescent="0.3">
      <c r="A41" s="255" t="s">
        <v>253</v>
      </c>
      <c r="B41" s="254" t="s">
        <v>254</v>
      </c>
      <c r="C41" s="182">
        <f t="shared" si="4"/>
        <v>0</v>
      </c>
      <c r="D41" s="218">
        <f t="shared" si="5"/>
        <v>0</v>
      </c>
      <c r="E41" s="224"/>
      <c r="F41" s="162"/>
      <c r="G41" s="232"/>
      <c r="H41" s="162"/>
      <c r="I41" s="224"/>
      <c r="J41" s="162"/>
      <c r="K41" s="233"/>
      <c r="L41" s="166"/>
      <c r="M41" s="224"/>
      <c r="N41" s="162"/>
      <c r="O41" s="233"/>
      <c r="P41" s="166"/>
      <c r="Q41" s="224"/>
      <c r="R41" s="162"/>
      <c r="S41" s="233"/>
      <c r="T41" s="166"/>
      <c r="U41" s="224"/>
      <c r="V41" s="250"/>
    </row>
    <row r="42" spans="1:22" x14ac:dyDescent="0.3">
      <c r="A42" s="255" t="s">
        <v>255</v>
      </c>
      <c r="B42" s="254" t="s">
        <v>256</v>
      </c>
      <c r="C42" s="182">
        <f t="shared" si="4"/>
        <v>60</v>
      </c>
      <c r="D42" s="218">
        <f t="shared" si="5"/>
        <v>10</v>
      </c>
      <c r="E42" s="224">
        <v>60</v>
      </c>
      <c r="F42" s="162">
        <v>10</v>
      </c>
      <c r="G42" s="232"/>
      <c r="H42" s="162"/>
      <c r="I42" s="224"/>
      <c r="J42" s="162"/>
      <c r="K42" s="233"/>
      <c r="L42" s="166"/>
      <c r="M42" s="224"/>
      <c r="N42" s="162"/>
      <c r="O42" s="233"/>
      <c r="P42" s="166"/>
      <c r="Q42" s="224"/>
      <c r="R42" s="162"/>
      <c r="S42" s="233"/>
      <c r="T42" s="166"/>
      <c r="U42" s="224"/>
      <c r="V42" s="250"/>
    </row>
    <row r="43" spans="1:22" x14ac:dyDescent="0.3">
      <c r="A43" s="255">
        <v>3212</v>
      </c>
      <c r="B43" s="254" t="s">
        <v>257</v>
      </c>
      <c r="C43" s="182">
        <f t="shared" si="4"/>
        <v>41150</v>
      </c>
      <c r="D43" s="218">
        <f t="shared" si="5"/>
        <v>24149.26</v>
      </c>
      <c r="E43" s="224">
        <f>SUM(E44:E46)</f>
        <v>0</v>
      </c>
      <c r="F43" s="225">
        <f t="shared" ref="F43:V43" si="17">SUM(F44:F46)</f>
        <v>0</v>
      </c>
      <c r="G43" s="226">
        <f>SUM(G44:G46)</f>
        <v>0</v>
      </c>
      <c r="H43" s="162">
        <f>SUM(H44:H46)</f>
        <v>0</v>
      </c>
      <c r="I43" s="224">
        <f t="shared" si="17"/>
        <v>0</v>
      </c>
      <c r="J43" s="225">
        <f t="shared" si="17"/>
        <v>0</v>
      </c>
      <c r="K43" s="233">
        <f t="shared" si="17"/>
        <v>0</v>
      </c>
      <c r="L43" s="164">
        <f t="shared" si="17"/>
        <v>0</v>
      </c>
      <c r="M43" s="224">
        <f t="shared" si="17"/>
        <v>41150</v>
      </c>
      <c r="N43" s="225">
        <v>24149.26</v>
      </c>
      <c r="O43" s="233">
        <f t="shared" si="17"/>
        <v>0</v>
      </c>
      <c r="P43" s="164">
        <f t="shared" si="17"/>
        <v>0</v>
      </c>
      <c r="Q43" s="224">
        <f t="shared" si="17"/>
        <v>0</v>
      </c>
      <c r="R43" s="225">
        <f t="shared" si="17"/>
        <v>0</v>
      </c>
      <c r="S43" s="233">
        <f t="shared" si="17"/>
        <v>0</v>
      </c>
      <c r="T43" s="164">
        <f t="shared" si="17"/>
        <v>0</v>
      </c>
      <c r="U43" s="224">
        <f t="shared" si="17"/>
        <v>0</v>
      </c>
      <c r="V43" s="250">
        <f t="shared" si="17"/>
        <v>0</v>
      </c>
    </row>
    <row r="44" spans="1:22" x14ac:dyDescent="0.3">
      <c r="A44" s="255" t="s">
        <v>258</v>
      </c>
      <c r="B44" s="254" t="s">
        <v>259</v>
      </c>
      <c r="C44" s="182">
        <f t="shared" si="4"/>
        <v>41150</v>
      </c>
      <c r="D44" s="218">
        <f t="shared" si="5"/>
        <v>24149.26</v>
      </c>
      <c r="E44" s="224"/>
      <c r="F44" s="162"/>
      <c r="G44" s="232"/>
      <c r="H44" s="162"/>
      <c r="I44" s="224"/>
      <c r="J44" s="162"/>
      <c r="K44" s="233"/>
      <c r="L44" s="166"/>
      <c r="M44" s="224">
        <v>41150</v>
      </c>
      <c r="N44" s="162">
        <v>24149.26</v>
      </c>
      <c r="O44" s="233"/>
      <c r="P44" s="166"/>
      <c r="Q44" s="224"/>
      <c r="R44" s="162"/>
      <c r="S44" s="233"/>
      <c r="T44" s="166"/>
      <c r="U44" s="224"/>
      <c r="V44" s="250"/>
    </row>
    <row r="45" spans="1:22" x14ac:dyDescent="0.3">
      <c r="A45" s="255" t="s">
        <v>260</v>
      </c>
      <c r="B45" s="254" t="s">
        <v>261</v>
      </c>
      <c r="C45" s="182">
        <f t="shared" si="4"/>
        <v>0</v>
      </c>
      <c r="D45" s="218">
        <f t="shared" si="5"/>
        <v>0</v>
      </c>
      <c r="E45" s="224"/>
      <c r="F45" s="162"/>
      <c r="G45" s="232"/>
      <c r="H45" s="162"/>
      <c r="I45" s="224"/>
      <c r="J45" s="162"/>
      <c r="K45" s="233"/>
      <c r="L45" s="166"/>
      <c r="M45" s="224"/>
      <c r="N45" s="162"/>
      <c r="O45" s="233"/>
      <c r="P45" s="166"/>
      <c r="Q45" s="224"/>
      <c r="R45" s="162"/>
      <c r="S45" s="233"/>
      <c r="T45" s="166"/>
      <c r="U45" s="224"/>
      <c r="V45" s="250"/>
    </row>
    <row r="46" spans="1:22" x14ac:dyDescent="0.3">
      <c r="A46" s="255" t="s">
        <v>262</v>
      </c>
      <c r="B46" s="254" t="s">
        <v>263</v>
      </c>
      <c r="C46" s="182">
        <f t="shared" si="4"/>
        <v>0</v>
      </c>
      <c r="D46" s="218">
        <f t="shared" si="5"/>
        <v>0</v>
      </c>
      <c r="E46" s="224"/>
      <c r="F46" s="162"/>
      <c r="G46" s="232"/>
      <c r="H46" s="162"/>
      <c r="I46" s="224"/>
      <c r="J46" s="162"/>
      <c r="K46" s="233"/>
      <c r="L46" s="166"/>
      <c r="M46" s="224"/>
      <c r="N46" s="162"/>
      <c r="O46" s="233"/>
      <c r="P46" s="166"/>
      <c r="Q46" s="224"/>
      <c r="R46" s="162"/>
      <c r="S46" s="233"/>
      <c r="T46" s="166"/>
      <c r="U46" s="224"/>
      <c r="V46" s="250"/>
    </row>
    <row r="47" spans="1:22" x14ac:dyDescent="0.3">
      <c r="A47" s="255">
        <v>3213</v>
      </c>
      <c r="B47" s="254" t="s">
        <v>264</v>
      </c>
      <c r="C47" s="182">
        <f t="shared" si="4"/>
        <v>600</v>
      </c>
      <c r="D47" s="218">
        <f t="shared" si="5"/>
        <v>26768.399999999998</v>
      </c>
      <c r="E47" s="224">
        <f>SUM(E48:E49)</f>
        <v>600</v>
      </c>
      <c r="F47" s="225">
        <v>290.19</v>
      </c>
      <c r="G47" s="226">
        <f>SUM(G48:G49)</f>
        <v>0</v>
      </c>
      <c r="H47" s="162">
        <f>SUM(H48:H49)</f>
        <v>0</v>
      </c>
      <c r="I47" s="224">
        <f t="shared" ref="I47:V47" si="18">SUM(I48:I49)</f>
        <v>0</v>
      </c>
      <c r="J47" s="225">
        <f t="shared" si="18"/>
        <v>0</v>
      </c>
      <c r="K47" s="233">
        <f t="shared" si="18"/>
        <v>0</v>
      </c>
      <c r="L47" s="164">
        <f t="shared" si="18"/>
        <v>0</v>
      </c>
      <c r="M47" s="224">
        <f t="shared" si="18"/>
        <v>0</v>
      </c>
      <c r="N47" s="225">
        <f t="shared" si="18"/>
        <v>0</v>
      </c>
      <c r="O47" s="233">
        <f t="shared" si="18"/>
        <v>0</v>
      </c>
      <c r="P47" s="164">
        <v>26478.21</v>
      </c>
      <c r="Q47" s="224">
        <f t="shared" si="18"/>
        <v>0</v>
      </c>
      <c r="R47" s="225">
        <f t="shared" si="18"/>
        <v>0</v>
      </c>
      <c r="S47" s="233">
        <f t="shared" si="18"/>
        <v>0</v>
      </c>
      <c r="T47" s="164">
        <f t="shared" si="18"/>
        <v>0</v>
      </c>
      <c r="U47" s="224">
        <f t="shared" si="18"/>
        <v>0</v>
      </c>
      <c r="V47" s="250">
        <f t="shared" si="18"/>
        <v>0</v>
      </c>
    </row>
    <row r="48" spans="1:22" x14ac:dyDescent="0.3">
      <c r="A48" s="255" t="s">
        <v>265</v>
      </c>
      <c r="B48" s="254" t="s">
        <v>266</v>
      </c>
      <c r="C48" s="182">
        <f t="shared" si="4"/>
        <v>600</v>
      </c>
      <c r="D48" s="218">
        <f t="shared" si="5"/>
        <v>26768.399999999998</v>
      </c>
      <c r="E48" s="224">
        <v>600</v>
      </c>
      <c r="F48" s="162">
        <v>290.19</v>
      </c>
      <c r="G48" s="232"/>
      <c r="H48" s="162"/>
      <c r="I48" s="224"/>
      <c r="J48" s="162"/>
      <c r="K48" s="233"/>
      <c r="L48" s="166"/>
      <c r="M48" s="224"/>
      <c r="N48" s="162"/>
      <c r="O48" s="233"/>
      <c r="P48" s="166">
        <v>26478.21</v>
      </c>
      <c r="Q48" s="224"/>
      <c r="R48" s="162"/>
      <c r="S48" s="233"/>
      <c r="T48" s="166"/>
      <c r="U48" s="224"/>
      <c r="V48" s="250"/>
    </row>
    <row r="49" spans="1:22" x14ac:dyDescent="0.3">
      <c r="A49" s="255" t="s">
        <v>267</v>
      </c>
      <c r="B49" s="254" t="s">
        <v>268</v>
      </c>
      <c r="C49" s="182">
        <f t="shared" si="4"/>
        <v>0</v>
      </c>
      <c r="D49" s="218">
        <f t="shared" si="5"/>
        <v>0</v>
      </c>
      <c r="E49" s="224"/>
      <c r="F49" s="162"/>
      <c r="G49" s="232"/>
      <c r="H49" s="162"/>
      <c r="I49" s="224"/>
      <c r="J49" s="162"/>
      <c r="K49" s="233"/>
      <c r="L49" s="166"/>
      <c r="M49" s="224"/>
      <c r="N49" s="162"/>
      <c r="O49" s="233"/>
      <c r="P49" s="166"/>
      <c r="Q49" s="224"/>
      <c r="R49" s="162"/>
      <c r="S49" s="233"/>
      <c r="T49" s="166"/>
      <c r="U49" s="224"/>
      <c r="V49" s="250"/>
    </row>
    <row r="50" spans="1:22" x14ac:dyDescent="0.3">
      <c r="A50" s="255">
        <v>3214</v>
      </c>
      <c r="B50" s="254" t="s">
        <v>269</v>
      </c>
      <c r="C50" s="182">
        <f t="shared" si="4"/>
        <v>230</v>
      </c>
      <c r="D50" s="218">
        <f t="shared" si="5"/>
        <v>178.4</v>
      </c>
      <c r="E50" s="224">
        <f>SUM(E51:E52)</f>
        <v>230</v>
      </c>
      <c r="F50" s="225">
        <v>178.4</v>
      </c>
      <c r="G50" s="226">
        <f>SUM(G51:G52)</f>
        <v>0</v>
      </c>
      <c r="H50" s="162">
        <f>SUM(H51:H52)</f>
        <v>0</v>
      </c>
      <c r="I50" s="224">
        <f t="shared" ref="I50:V50" si="19">SUM(I51:I52)</f>
        <v>0</v>
      </c>
      <c r="J50" s="225">
        <f t="shared" si="19"/>
        <v>0</v>
      </c>
      <c r="K50" s="233">
        <f t="shared" si="19"/>
        <v>0</v>
      </c>
      <c r="L50" s="164">
        <f t="shared" si="19"/>
        <v>0</v>
      </c>
      <c r="M50" s="224">
        <f t="shared" si="19"/>
        <v>0</v>
      </c>
      <c r="N50" s="225">
        <f t="shared" si="19"/>
        <v>0</v>
      </c>
      <c r="O50" s="233">
        <f t="shared" si="19"/>
        <v>0</v>
      </c>
      <c r="P50" s="164">
        <f t="shared" si="19"/>
        <v>0</v>
      </c>
      <c r="Q50" s="224">
        <f t="shared" si="19"/>
        <v>0</v>
      </c>
      <c r="R50" s="225">
        <f t="shared" si="19"/>
        <v>0</v>
      </c>
      <c r="S50" s="233">
        <f t="shared" si="19"/>
        <v>0</v>
      </c>
      <c r="T50" s="164">
        <f t="shared" si="19"/>
        <v>0</v>
      </c>
      <c r="U50" s="224">
        <f t="shared" si="19"/>
        <v>0</v>
      </c>
      <c r="V50" s="250">
        <f t="shared" si="19"/>
        <v>0</v>
      </c>
    </row>
    <row r="51" spans="1:22" x14ac:dyDescent="0.3">
      <c r="A51" s="255" t="s">
        <v>270</v>
      </c>
      <c r="B51" s="254" t="s">
        <v>271</v>
      </c>
      <c r="C51" s="182">
        <f t="shared" si="4"/>
        <v>230</v>
      </c>
      <c r="D51" s="218">
        <f t="shared" si="5"/>
        <v>178.4</v>
      </c>
      <c r="E51" s="224">
        <v>230</v>
      </c>
      <c r="F51" s="162">
        <v>178.4</v>
      </c>
      <c r="G51" s="232"/>
      <c r="H51" s="162"/>
      <c r="I51" s="224"/>
      <c r="J51" s="162"/>
      <c r="K51" s="233"/>
      <c r="L51" s="166"/>
      <c r="M51" s="224"/>
      <c r="N51" s="162"/>
      <c r="O51" s="233"/>
      <c r="P51" s="166"/>
      <c r="Q51" s="224"/>
      <c r="R51" s="162"/>
      <c r="S51" s="233"/>
      <c r="T51" s="166"/>
      <c r="U51" s="224"/>
      <c r="V51" s="250"/>
    </row>
    <row r="52" spans="1:22" x14ac:dyDescent="0.3">
      <c r="A52" s="255" t="s">
        <v>272</v>
      </c>
      <c r="B52" s="254" t="s">
        <v>269</v>
      </c>
      <c r="C52" s="182">
        <f t="shared" si="4"/>
        <v>0</v>
      </c>
      <c r="D52" s="218">
        <f t="shared" si="5"/>
        <v>0</v>
      </c>
      <c r="E52" s="224"/>
      <c r="F52" s="162"/>
      <c r="G52" s="232"/>
      <c r="H52" s="162"/>
      <c r="I52" s="224"/>
      <c r="J52" s="162"/>
      <c r="K52" s="233"/>
      <c r="L52" s="166"/>
      <c r="M52" s="224"/>
      <c r="N52" s="162"/>
      <c r="O52" s="233"/>
      <c r="P52" s="166"/>
      <c r="Q52" s="224"/>
      <c r="R52" s="162"/>
      <c r="S52" s="233"/>
      <c r="T52" s="166"/>
      <c r="U52" s="224"/>
      <c r="V52" s="250"/>
    </row>
    <row r="53" spans="1:22" x14ac:dyDescent="0.3">
      <c r="A53" s="252">
        <v>322</v>
      </c>
      <c r="B53" s="252" t="s">
        <v>273</v>
      </c>
      <c r="C53" s="182">
        <f t="shared" si="4"/>
        <v>147035</v>
      </c>
      <c r="D53" s="218">
        <f>SUM(F53+H53+J53+L53+N53+P53+R53+T53+V53)</f>
        <v>46191.12000000001</v>
      </c>
      <c r="E53" s="246">
        <f>SUM(E54+E60+E63+E67+E70+E72)</f>
        <v>50085</v>
      </c>
      <c r="F53" s="219">
        <f>SUM(F54+F60+F63+F67+F70)</f>
        <v>21428.340000000007</v>
      </c>
      <c r="G53" s="186">
        <f>SUM(G54+G60+G63+G67+G70)</f>
        <v>20</v>
      </c>
      <c r="H53" s="185">
        <f>SUM(H54+H60+H63+H67+H70)</f>
        <v>0</v>
      </c>
      <c r="I53" s="246">
        <f t="shared" ref="I53:V53" si="20">SUM(I54+I60+I63+I67+I70)</f>
        <v>1070</v>
      </c>
      <c r="J53" s="219">
        <f t="shared" si="20"/>
        <v>0</v>
      </c>
      <c r="K53" s="247">
        <f t="shared" si="20"/>
        <v>2130</v>
      </c>
      <c r="L53" s="248">
        <f t="shared" si="20"/>
        <v>0</v>
      </c>
      <c r="M53" s="246">
        <f t="shared" si="20"/>
        <v>27000</v>
      </c>
      <c r="N53" s="219">
        <f t="shared" si="20"/>
        <v>23733.06</v>
      </c>
      <c r="O53" s="247">
        <f t="shared" si="20"/>
        <v>66730</v>
      </c>
      <c r="P53" s="248">
        <f t="shared" si="20"/>
        <v>963.3599999999999</v>
      </c>
      <c r="Q53" s="246">
        <f t="shared" si="20"/>
        <v>0</v>
      </c>
      <c r="R53" s="219">
        <f>SUM(R54+R60+R63+R67+R70+R72)</f>
        <v>66.36</v>
      </c>
      <c r="S53" s="247">
        <f t="shared" si="20"/>
        <v>0</v>
      </c>
      <c r="T53" s="248">
        <f t="shared" si="20"/>
        <v>0</v>
      </c>
      <c r="U53" s="246">
        <f t="shared" si="20"/>
        <v>0</v>
      </c>
      <c r="V53" s="253">
        <f t="shared" si="20"/>
        <v>0</v>
      </c>
    </row>
    <row r="54" spans="1:22" x14ac:dyDescent="0.3">
      <c r="A54" s="254">
        <v>3221</v>
      </c>
      <c r="B54" s="254" t="s">
        <v>274</v>
      </c>
      <c r="C54" s="182">
        <f t="shared" si="4"/>
        <v>38915</v>
      </c>
      <c r="D54" s="218">
        <f t="shared" si="5"/>
        <v>3209.08</v>
      </c>
      <c r="E54" s="224">
        <f>SUM(E55:E59)</f>
        <v>3635</v>
      </c>
      <c r="F54" s="225">
        <f>SUM(F55:F59)</f>
        <v>2420.9499999999998</v>
      </c>
      <c r="G54" s="226">
        <f>SUM(G55:G59)</f>
        <v>20</v>
      </c>
      <c r="H54" s="162">
        <f>SUM(H55:H59)</f>
        <v>0</v>
      </c>
      <c r="I54" s="224">
        <f t="shared" ref="I54:V54" si="21">SUM(I55:I59)</f>
        <v>0</v>
      </c>
      <c r="J54" s="225">
        <f t="shared" si="21"/>
        <v>0</v>
      </c>
      <c r="K54" s="233">
        <f t="shared" si="21"/>
        <v>0</v>
      </c>
      <c r="L54" s="164">
        <f t="shared" si="21"/>
        <v>0</v>
      </c>
      <c r="M54" s="224">
        <f t="shared" si="21"/>
        <v>0</v>
      </c>
      <c r="N54" s="225">
        <f t="shared" si="21"/>
        <v>0</v>
      </c>
      <c r="O54" s="233">
        <f t="shared" si="21"/>
        <v>35260</v>
      </c>
      <c r="P54" s="164">
        <v>786.67</v>
      </c>
      <c r="Q54" s="224">
        <f t="shared" si="21"/>
        <v>0</v>
      </c>
      <c r="R54" s="225">
        <f t="shared" si="21"/>
        <v>1.46</v>
      </c>
      <c r="S54" s="233">
        <f t="shared" si="21"/>
        <v>0</v>
      </c>
      <c r="T54" s="164">
        <f t="shared" si="21"/>
        <v>0</v>
      </c>
      <c r="U54" s="224">
        <f t="shared" si="21"/>
        <v>0</v>
      </c>
      <c r="V54" s="250">
        <f t="shared" si="21"/>
        <v>0</v>
      </c>
    </row>
    <row r="55" spans="1:22" x14ac:dyDescent="0.3">
      <c r="A55" s="254">
        <v>32211</v>
      </c>
      <c r="B55" s="254" t="s">
        <v>275</v>
      </c>
      <c r="C55" s="182">
        <f t="shared" si="4"/>
        <v>1090</v>
      </c>
      <c r="D55" s="218">
        <f t="shared" si="5"/>
        <v>563.49</v>
      </c>
      <c r="E55" s="224">
        <v>1070</v>
      </c>
      <c r="F55" s="162">
        <v>563.49</v>
      </c>
      <c r="G55" s="232">
        <v>20</v>
      </c>
      <c r="H55" s="162"/>
      <c r="I55" s="224"/>
      <c r="J55" s="162"/>
      <c r="K55" s="233"/>
      <c r="L55" s="166"/>
      <c r="M55" s="224"/>
      <c r="N55" s="162"/>
      <c r="O55" s="233"/>
      <c r="P55" s="166"/>
      <c r="Q55" s="224"/>
      <c r="R55" s="162"/>
      <c r="S55" s="233"/>
      <c r="T55" s="166"/>
      <c r="U55" s="224"/>
      <c r="V55" s="250"/>
    </row>
    <row r="56" spans="1:22" x14ac:dyDescent="0.3">
      <c r="A56" s="254">
        <v>32212</v>
      </c>
      <c r="B56" s="254" t="s">
        <v>276</v>
      </c>
      <c r="C56" s="182">
        <f t="shared" si="4"/>
        <v>200</v>
      </c>
      <c r="D56" s="218">
        <f t="shared" si="5"/>
        <v>257.01</v>
      </c>
      <c r="E56" s="224">
        <v>200</v>
      </c>
      <c r="F56" s="162">
        <v>257.01</v>
      </c>
      <c r="G56" s="232"/>
      <c r="H56" s="162"/>
      <c r="I56" s="224"/>
      <c r="J56" s="162"/>
      <c r="K56" s="233"/>
      <c r="L56" s="166"/>
      <c r="M56" s="224"/>
      <c r="N56" s="162"/>
      <c r="O56" s="233"/>
      <c r="P56" s="166"/>
      <c r="Q56" s="224"/>
      <c r="R56" s="162"/>
      <c r="S56" s="233"/>
      <c r="T56" s="166"/>
      <c r="U56" s="224"/>
      <c r="V56" s="250"/>
    </row>
    <row r="57" spans="1:22" x14ac:dyDescent="0.3">
      <c r="A57" s="254">
        <v>32214</v>
      </c>
      <c r="B57" s="254" t="s">
        <v>277</v>
      </c>
      <c r="C57" s="182">
        <f t="shared" si="4"/>
        <v>1200</v>
      </c>
      <c r="D57" s="218">
        <f t="shared" si="5"/>
        <v>563.47</v>
      </c>
      <c r="E57" s="224">
        <v>1200</v>
      </c>
      <c r="F57" s="162">
        <v>563.47</v>
      </c>
      <c r="G57" s="232"/>
      <c r="H57" s="162"/>
      <c r="I57" s="224"/>
      <c r="J57" s="162"/>
      <c r="K57" s="233"/>
      <c r="L57" s="166"/>
      <c r="M57" s="224"/>
      <c r="N57" s="162"/>
      <c r="O57" s="233"/>
      <c r="P57" s="166"/>
      <c r="Q57" s="224"/>
      <c r="R57" s="162"/>
      <c r="S57" s="233"/>
      <c r="T57" s="166"/>
      <c r="U57" s="224"/>
      <c r="V57" s="250"/>
    </row>
    <row r="58" spans="1:22" x14ac:dyDescent="0.3">
      <c r="A58" s="254">
        <v>32216</v>
      </c>
      <c r="B58" s="254" t="s">
        <v>278</v>
      </c>
      <c r="C58" s="182">
        <f t="shared" si="4"/>
        <v>635</v>
      </c>
      <c r="D58" s="218">
        <f t="shared" si="5"/>
        <v>856.97</v>
      </c>
      <c r="E58" s="224">
        <v>635</v>
      </c>
      <c r="F58" s="162">
        <v>856.97</v>
      </c>
      <c r="G58" s="232"/>
      <c r="H58" s="162"/>
      <c r="I58" s="224"/>
      <c r="J58" s="162"/>
      <c r="K58" s="233"/>
      <c r="L58" s="166"/>
      <c r="M58" s="224"/>
      <c r="N58" s="162"/>
      <c r="O58" s="233"/>
      <c r="P58" s="166"/>
      <c r="Q58" s="224"/>
      <c r="R58" s="162"/>
      <c r="S58" s="233"/>
      <c r="T58" s="166"/>
      <c r="U58" s="224"/>
      <c r="V58" s="250"/>
    </row>
    <row r="59" spans="1:22" x14ac:dyDescent="0.3">
      <c r="A59" s="254">
        <v>32219</v>
      </c>
      <c r="B59" s="254" t="s">
        <v>279</v>
      </c>
      <c r="C59" s="182">
        <f t="shared" si="4"/>
        <v>35790</v>
      </c>
      <c r="D59" s="218">
        <f t="shared" si="5"/>
        <v>968.14</v>
      </c>
      <c r="E59" s="224">
        <v>530</v>
      </c>
      <c r="F59" s="162">
        <v>180.01</v>
      </c>
      <c r="G59" s="232"/>
      <c r="H59" s="162"/>
      <c r="I59" s="224"/>
      <c r="J59" s="162"/>
      <c r="K59" s="233"/>
      <c r="L59" s="166"/>
      <c r="M59" s="224"/>
      <c r="N59" s="162"/>
      <c r="O59" s="233">
        <v>35260</v>
      </c>
      <c r="P59" s="166">
        <v>786.67</v>
      </c>
      <c r="Q59" s="224"/>
      <c r="R59" s="162">
        <v>1.46</v>
      </c>
      <c r="S59" s="233"/>
      <c r="T59" s="166"/>
      <c r="U59" s="224"/>
      <c r="V59" s="250"/>
    </row>
    <row r="60" spans="1:22" x14ac:dyDescent="0.3">
      <c r="A60" s="254">
        <v>3222</v>
      </c>
      <c r="B60" s="254" t="s">
        <v>280</v>
      </c>
      <c r="C60" s="182">
        <f t="shared" si="4"/>
        <v>43930</v>
      </c>
      <c r="D60" s="218">
        <f t="shared" si="5"/>
        <v>25195.22</v>
      </c>
      <c r="E60" s="224">
        <f>SUM(E61+E62)</f>
        <v>14800</v>
      </c>
      <c r="F60" s="225">
        <v>1445.77</v>
      </c>
      <c r="G60" s="226">
        <f>SUM(G61)</f>
        <v>0</v>
      </c>
      <c r="H60" s="162">
        <f>SUM(H61)</f>
        <v>0</v>
      </c>
      <c r="I60" s="224">
        <f t="shared" ref="I60:V60" si="22">SUM(I61)</f>
        <v>0</v>
      </c>
      <c r="J60" s="225">
        <f t="shared" si="22"/>
        <v>0</v>
      </c>
      <c r="K60" s="233">
        <f>SUM(K61:K62)</f>
        <v>2130</v>
      </c>
      <c r="L60" s="164">
        <f t="shared" si="22"/>
        <v>0</v>
      </c>
      <c r="M60" s="224">
        <f>SUM(M61:M62)</f>
        <v>27000</v>
      </c>
      <c r="N60" s="225">
        <v>23733.06</v>
      </c>
      <c r="O60" s="233">
        <f t="shared" si="22"/>
        <v>0</v>
      </c>
      <c r="P60" s="164">
        <f>SUM(P61:P62)</f>
        <v>16.39</v>
      </c>
      <c r="Q60" s="224">
        <f t="shared" si="22"/>
        <v>0</v>
      </c>
      <c r="R60" s="225">
        <f t="shared" si="22"/>
        <v>0</v>
      </c>
      <c r="S60" s="233">
        <f t="shared" si="22"/>
        <v>0</v>
      </c>
      <c r="T60" s="164">
        <f t="shared" si="22"/>
        <v>0</v>
      </c>
      <c r="U60" s="224">
        <f t="shared" si="22"/>
        <v>0</v>
      </c>
      <c r="V60" s="250">
        <f t="shared" si="22"/>
        <v>0</v>
      </c>
    </row>
    <row r="61" spans="1:22" x14ac:dyDescent="0.3">
      <c r="A61" s="254">
        <v>32221</v>
      </c>
      <c r="B61" s="254" t="s">
        <v>281</v>
      </c>
      <c r="C61" s="182">
        <f t="shared" si="4"/>
        <v>0</v>
      </c>
      <c r="D61" s="218">
        <f t="shared" si="5"/>
        <v>0</v>
      </c>
      <c r="E61" s="224">
        <v>0</v>
      </c>
      <c r="F61" s="162"/>
      <c r="G61" s="232"/>
      <c r="H61" s="162"/>
      <c r="I61" s="224"/>
      <c r="J61" s="162"/>
      <c r="K61" s="233"/>
      <c r="L61" s="166"/>
      <c r="M61" s="224"/>
      <c r="N61" s="162"/>
      <c r="O61" s="233"/>
      <c r="P61" s="166"/>
      <c r="Q61" s="224"/>
      <c r="R61" s="162"/>
      <c r="S61" s="233"/>
      <c r="T61" s="166"/>
      <c r="U61" s="224"/>
      <c r="V61" s="250"/>
    </row>
    <row r="62" spans="1:22" x14ac:dyDescent="0.3">
      <c r="A62" s="339">
        <v>32224</v>
      </c>
      <c r="B62" s="339" t="s">
        <v>282</v>
      </c>
      <c r="C62" s="182">
        <f t="shared" si="4"/>
        <v>43930</v>
      </c>
      <c r="D62" s="218">
        <f t="shared" si="5"/>
        <v>25195.22</v>
      </c>
      <c r="E62" s="224">
        <v>14800</v>
      </c>
      <c r="F62" s="225">
        <v>1445.77</v>
      </c>
      <c r="G62" s="226"/>
      <c r="H62" s="162"/>
      <c r="I62" s="224"/>
      <c r="J62" s="225"/>
      <c r="K62" s="233">
        <v>2130</v>
      </c>
      <c r="L62" s="164"/>
      <c r="M62" s="224">
        <v>27000</v>
      </c>
      <c r="N62" s="225">
        <v>23733.06</v>
      </c>
      <c r="O62" s="233">
        <v>0</v>
      </c>
      <c r="P62" s="164">
        <v>16.39</v>
      </c>
      <c r="Q62" s="224"/>
      <c r="R62" s="225"/>
      <c r="S62" s="233"/>
      <c r="T62" s="164"/>
      <c r="U62" s="224"/>
      <c r="V62" s="250"/>
    </row>
    <row r="63" spans="1:22" x14ac:dyDescent="0.3">
      <c r="A63" s="339">
        <v>3223</v>
      </c>
      <c r="B63" s="339" t="s">
        <v>283</v>
      </c>
      <c r="C63" s="182">
        <f t="shared" si="4"/>
        <v>29040</v>
      </c>
      <c r="D63" s="218">
        <f t="shared" si="5"/>
        <v>17400.820000000003</v>
      </c>
      <c r="E63" s="224">
        <f>SUM(E64:E66)</f>
        <v>29040</v>
      </c>
      <c r="F63" s="225">
        <f>SUM(F64:F66)</f>
        <v>17400.820000000003</v>
      </c>
      <c r="G63" s="226">
        <f>SUM(G64:G66)</f>
        <v>0</v>
      </c>
      <c r="H63" s="162">
        <f>SUM(H64:H66)</f>
        <v>0</v>
      </c>
      <c r="I63" s="224">
        <f t="shared" ref="I63:V63" si="23">SUM(I64:I66)</f>
        <v>0</v>
      </c>
      <c r="J63" s="225">
        <f t="shared" si="23"/>
        <v>0</v>
      </c>
      <c r="K63" s="233">
        <f t="shared" si="23"/>
        <v>0</v>
      </c>
      <c r="L63" s="164">
        <f t="shared" si="23"/>
        <v>0</v>
      </c>
      <c r="M63" s="224">
        <f t="shared" si="23"/>
        <v>0</v>
      </c>
      <c r="N63" s="225">
        <f t="shared" si="23"/>
        <v>0</v>
      </c>
      <c r="O63" s="233">
        <f t="shared" si="23"/>
        <v>0</v>
      </c>
      <c r="P63" s="164">
        <f t="shared" si="23"/>
        <v>0</v>
      </c>
      <c r="Q63" s="224">
        <f t="shared" si="23"/>
        <v>0</v>
      </c>
      <c r="R63" s="225">
        <f t="shared" si="23"/>
        <v>0</v>
      </c>
      <c r="S63" s="233">
        <f t="shared" si="23"/>
        <v>0</v>
      </c>
      <c r="T63" s="164">
        <f t="shared" si="23"/>
        <v>0</v>
      </c>
      <c r="U63" s="224">
        <f t="shared" si="23"/>
        <v>0</v>
      </c>
      <c r="V63" s="250">
        <f t="shared" si="23"/>
        <v>0</v>
      </c>
    </row>
    <row r="64" spans="1:22" x14ac:dyDescent="0.3">
      <c r="A64" s="339">
        <v>32231</v>
      </c>
      <c r="B64" s="339" t="s">
        <v>284</v>
      </c>
      <c r="C64" s="182">
        <f t="shared" si="4"/>
        <v>5600</v>
      </c>
      <c r="D64" s="218">
        <f t="shared" si="5"/>
        <v>3574.48</v>
      </c>
      <c r="E64" s="224">
        <v>5600</v>
      </c>
      <c r="F64" s="162">
        <v>3574.48</v>
      </c>
      <c r="G64" s="232"/>
      <c r="H64" s="162"/>
      <c r="I64" s="224"/>
      <c r="J64" s="162"/>
      <c r="K64" s="233"/>
      <c r="L64" s="166"/>
      <c r="M64" s="224"/>
      <c r="N64" s="162"/>
      <c r="O64" s="233"/>
      <c r="P64" s="166"/>
      <c r="Q64" s="224"/>
      <c r="R64" s="162"/>
      <c r="S64" s="233"/>
      <c r="T64" s="166"/>
      <c r="U64" s="224"/>
      <c r="V64" s="250"/>
    </row>
    <row r="65" spans="1:22" x14ac:dyDescent="0.3">
      <c r="A65" s="339">
        <v>32233</v>
      </c>
      <c r="B65" s="339" t="s">
        <v>285</v>
      </c>
      <c r="C65" s="182">
        <f t="shared" si="4"/>
        <v>23000</v>
      </c>
      <c r="D65" s="218">
        <f t="shared" si="5"/>
        <v>13481.19</v>
      </c>
      <c r="E65" s="224">
        <v>23000</v>
      </c>
      <c r="F65" s="162">
        <v>13481.19</v>
      </c>
      <c r="G65" s="232"/>
      <c r="H65" s="162"/>
      <c r="I65" s="224"/>
      <c r="J65" s="162"/>
      <c r="K65" s="233"/>
      <c r="L65" s="166"/>
      <c r="M65" s="224"/>
      <c r="N65" s="162"/>
      <c r="O65" s="233"/>
      <c r="P65" s="166"/>
      <c r="Q65" s="224"/>
      <c r="R65" s="162"/>
      <c r="S65" s="233"/>
      <c r="T65" s="166"/>
      <c r="U65" s="224"/>
      <c r="V65" s="250"/>
    </row>
    <row r="66" spans="1:22" x14ac:dyDescent="0.3">
      <c r="A66" s="339">
        <v>32234</v>
      </c>
      <c r="B66" s="339" t="s">
        <v>286</v>
      </c>
      <c r="C66" s="182">
        <f t="shared" si="4"/>
        <v>440</v>
      </c>
      <c r="D66" s="218">
        <f t="shared" si="5"/>
        <v>345.15</v>
      </c>
      <c r="E66" s="224">
        <v>440</v>
      </c>
      <c r="F66" s="162">
        <v>345.15</v>
      </c>
      <c r="G66" s="232"/>
      <c r="H66" s="162"/>
      <c r="I66" s="224"/>
      <c r="J66" s="162"/>
      <c r="K66" s="233"/>
      <c r="L66" s="166"/>
      <c r="M66" s="224"/>
      <c r="N66" s="162"/>
      <c r="O66" s="233"/>
      <c r="P66" s="166"/>
      <c r="Q66" s="224"/>
      <c r="R66" s="162"/>
      <c r="S66" s="233"/>
      <c r="T66" s="166"/>
      <c r="U66" s="224"/>
      <c r="V66" s="250"/>
    </row>
    <row r="67" spans="1:22" x14ac:dyDescent="0.3">
      <c r="A67" s="339">
        <v>3224</v>
      </c>
      <c r="B67" s="339" t="s">
        <v>287</v>
      </c>
      <c r="C67" s="182">
        <f t="shared" si="4"/>
        <v>2770</v>
      </c>
      <c r="D67" s="218">
        <f t="shared" si="5"/>
        <v>72.489999999999995</v>
      </c>
      <c r="E67" s="224">
        <f>SUM(E68:E69)</f>
        <v>1700</v>
      </c>
      <c r="F67" s="225">
        <v>72.489999999999995</v>
      </c>
      <c r="G67" s="226">
        <f>SUM(G68:G69)</f>
        <v>0</v>
      </c>
      <c r="H67" s="162">
        <f>SUM(H68:H69)</f>
        <v>0</v>
      </c>
      <c r="I67" s="224">
        <f t="shared" ref="I67:V67" si="24">SUM(I68:I69)</f>
        <v>1070</v>
      </c>
      <c r="J67" s="225">
        <f t="shared" si="24"/>
        <v>0</v>
      </c>
      <c r="K67" s="233">
        <f t="shared" si="24"/>
        <v>0</v>
      </c>
      <c r="L67" s="164">
        <f t="shared" si="24"/>
        <v>0</v>
      </c>
      <c r="M67" s="224">
        <f t="shared" si="24"/>
        <v>0</v>
      </c>
      <c r="N67" s="225">
        <f t="shared" si="24"/>
        <v>0</v>
      </c>
      <c r="O67" s="233">
        <f t="shared" si="24"/>
        <v>0</v>
      </c>
      <c r="P67" s="164">
        <f t="shared" si="24"/>
        <v>0</v>
      </c>
      <c r="Q67" s="224">
        <f t="shared" si="24"/>
        <v>0</v>
      </c>
      <c r="R67" s="225">
        <f t="shared" si="24"/>
        <v>0</v>
      </c>
      <c r="S67" s="233">
        <f t="shared" si="24"/>
        <v>0</v>
      </c>
      <c r="T67" s="164">
        <f t="shared" si="24"/>
        <v>0</v>
      </c>
      <c r="U67" s="224">
        <f t="shared" si="24"/>
        <v>0</v>
      </c>
      <c r="V67" s="250">
        <f t="shared" si="24"/>
        <v>0</v>
      </c>
    </row>
    <row r="68" spans="1:22" x14ac:dyDescent="0.3">
      <c r="A68" s="339">
        <v>32241</v>
      </c>
      <c r="B68" s="339" t="s">
        <v>288</v>
      </c>
      <c r="C68" s="182">
        <f t="shared" si="4"/>
        <v>1770</v>
      </c>
      <c r="D68" s="218">
        <f t="shared" si="5"/>
        <v>0</v>
      </c>
      <c r="E68" s="224">
        <v>700</v>
      </c>
      <c r="F68" s="162"/>
      <c r="G68" s="232"/>
      <c r="H68" s="162"/>
      <c r="I68" s="224">
        <v>1070</v>
      </c>
      <c r="J68" s="162"/>
      <c r="K68" s="233"/>
      <c r="L68" s="166"/>
      <c r="M68" s="224"/>
      <c r="N68" s="162"/>
      <c r="O68" s="233"/>
      <c r="P68" s="166"/>
      <c r="Q68" s="224"/>
      <c r="R68" s="162"/>
      <c r="S68" s="233"/>
      <c r="T68" s="166"/>
      <c r="U68" s="224"/>
      <c r="V68" s="250"/>
    </row>
    <row r="69" spans="1:22" x14ac:dyDescent="0.3">
      <c r="A69" s="339">
        <v>32242</v>
      </c>
      <c r="B69" s="339" t="s">
        <v>289</v>
      </c>
      <c r="C69" s="182">
        <f t="shared" si="4"/>
        <v>1000</v>
      </c>
      <c r="D69" s="218">
        <f t="shared" si="5"/>
        <v>72.489999999999995</v>
      </c>
      <c r="E69" s="224">
        <v>1000</v>
      </c>
      <c r="F69" s="162">
        <v>72.489999999999995</v>
      </c>
      <c r="G69" s="232"/>
      <c r="H69" s="162"/>
      <c r="I69" s="224"/>
      <c r="J69" s="162"/>
      <c r="K69" s="233"/>
      <c r="L69" s="166"/>
      <c r="M69" s="224"/>
      <c r="N69" s="162"/>
      <c r="O69" s="233"/>
      <c r="P69" s="166"/>
      <c r="Q69" s="224"/>
      <c r="R69" s="162"/>
      <c r="S69" s="233"/>
      <c r="T69" s="166"/>
      <c r="U69" s="224"/>
      <c r="V69" s="250"/>
    </row>
    <row r="70" spans="1:22" x14ac:dyDescent="0.3">
      <c r="A70" s="339">
        <v>3225</v>
      </c>
      <c r="B70" s="339" t="s">
        <v>290</v>
      </c>
      <c r="C70" s="182">
        <f t="shared" si="4"/>
        <v>32170</v>
      </c>
      <c r="D70" s="218">
        <f t="shared" si="5"/>
        <v>248.61</v>
      </c>
      <c r="E70" s="224">
        <f>SUM(E71)</f>
        <v>700</v>
      </c>
      <c r="F70" s="225">
        <v>88.31</v>
      </c>
      <c r="G70" s="226">
        <f>SUM(G71)</f>
        <v>0</v>
      </c>
      <c r="H70" s="162">
        <f>SUM(H71)</f>
        <v>0</v>
      </c>
      <c r="I70" s="224">
        <f t="shared" ref="I70:V70" si="25">SUM(I71)</f>
        <v>0</v>
      </c>
      <c r="J70" s="225">
        <f t="shared" si="25"/>
        <v>0</v>
      </c>
      <c r="K70" s="233">
        <f t="shared" si="25"/>
        <v>0</v>
      </c>
      <c r="L70" s="164">
        <f t="shared" si="25"/>
        <v>0</v>
      </c>
      <c r="M70" s="224">
        <f t="shared" si="25"/>
        <v>0</v>
      </c>
      <c r="N70" s="225">
        <f t="shared" si="25"/>
        <v>0</v>
      </c>
      <c r="O70" s="233">
        <f t="shared" si="25"/>
        <v>31470</v>
      </c>
      <c r="P70" s="164">
        <v>160.30000000000001</v>
      </c>
      <c r="Q70" s="224">
        <f t="shared" si="25"/>
        <v>0</v>
      </c>
      <c r="R70" s="225">
        <f t="shared" si="25"/>
        <v>0</v>
      </c>
      <c r="S70" s="233">
        <f t="shared" si="25"/>
        <v>0</v>
      </c>
      <c r="T70" s="164">
        <f t="shared" si="25"/>
        <v>0</v>
      </c>
      <c r="U70" s="224">
        <f t="shared" si="25"/>
        <v>0</v>
      </c>
      <c r="V70" s="250">
        <f t="shared" si="25"/>
        <v>0</v>
      </c>
    </row>
    <row r="71" spans="1:22" x14ac:dyDescent="0.3">
      <c r="A71" s="339">
        <v>32251</v>
      </c>
      <c r="B71" s="339" t="s">
        <v>290</v>
      </c>
      <c r="C71" s="182">
        <f t="shared" si="4"/>
        <v>32170</v>
      </c>
      <c r="D71" s="218">
        <f t="shared" si="5"/>
        <v>248.61</v>
      </c>
      <c r="E71" s="224">
        <v>700</v>
      </c>
      <c r="F71" s="162">
        <v>88.31</v>
      </c>
      <c r="G71" s="232"/>
      <c r="H71" s="162"/>
      <c r="I71" s="224"/>
      <c r="J71" s="162"/>
      <c r="K71" s="233"/>
      <c r="L71" s="166"/>
      <c r="M71" s="224"/>
      <c r="N71" s="162"/>
      <c r="O71" s="233">
        <v>31470</v>
      </c>
      <c r="P71" s="166">
        <v>160.30000000000001</v>
      </c>
      <c r="Q71" s="224"/>
      <c r="R71" s="162"/>
      <c r="S71" s="233"/>
      <c r="T71" s="166"/>
      <c r="U71" s="224"/>
      <c r="V71" s="250"/>
    </row>
    <row r="72" spans="1:22" x14ac:dyDescent="0.3">
      <c r="A72" s="339">
        <v>3227</v>
      </c>
      <c r="B72" s="339" t="s">
        <v>291</v>
      </c>
      <c r="C72" s="182">
        <f t="shared" si="4"/>
        <v>210</v>
      </c>
      <c r="D72" s="218">
        <f t="shared" si="5"/>
        <v>64.900000000000006</v>
      </c>
      <c r="E72" s="224">
        <v>210</v>
      </c>
      <c r="F72" s="225"/>
      <c r="G72" s="226"/>
      <c r="H72" s="162"/>
      <c r="I72" s="224"/>
      <c r="J72" s="225"/>
      <c r="K72" s="233"/>
      <c r="L72" s="164"/>
      <c r="M72" s="224"/>
      <c r="N72" s="225"/>
      <c r="O72" s="233"/>
      <c r="P72" s="164"/>
      <c r="Q72" s="224"/>
      <c r="R72" s="225">
        <v>64.900000000000006</v>
      </c>
      <c r="S72" s="233"/>
      <c r="T72" s="164"/>
      <c r="U72" s="224"/>
      <c r="V72" s="250"/>
    </row>
    <row r="73" spans="1:22" x14ac:dyDescent="0.3">
      <c r="A73" s="339">
        <v>32271</v>
      </c>
      <c r="B73" s="339" t="s">
        <v>291</v>
      </c>
      <c r="C73" s="182">
        <f t="shared" si="4"/>
        <v>210</v>
      </c>
      <c r="D73" s="218">
        <f t="shared" si="5"/>
        <v>64.900000000000006</v>
      </c>
      <c r="E73" s="224">
        <v>210</v>
      </c>
      <c r="F73" s="225"/>
      <c r="G73" s="226"/>
      <c r="H73" s="162"/>
      <c r="I73" s="224"/>
      <c r="J73" s="225"/>
      <c r="K73" s="233"/>
      <c r="L73" s="164"/>
      <c r="M73" s="224"/>
      <c r="N73" s="225"/>
      <c r="O73" s="233"/>
      <c r="P73" s="164"/>
      <c r="Q73" s="224"/>
      <c r="R73" s="225">
        <v>64.900000000000006</v>
      </c>
      <c r="S73" s="233"/>
      <c r="T73" s="164"/>
      <c r="U73" s="224"/>
      <c r="V73" s="250"/>
    </row>
    <row r="74" spans="1:22" x14ac:dyDescent="0.3">
      <c r="A74" s="252">
        <v>323</v>
      </c>
      <c r="B74" s="252" t="s">
        <v>292</v>
      </c>
      <c r="C74" s="182">
        <f t="shared" si="4"/>
        <v>255550</v>
      </c>
      <c r="D74" s="218">
        <f t="shared" si="5"/>
        <v>106257.1</v>
      </c>
      <c r="E74" s="246">
        <f>SUM(E75+E79+E82+E86+E94+E97+E100+E103+E92)</f>
        <v>43560</v>
      </c>
      <c r="F74" s="219">
        <f>SUM(F75+F79+F82+F86+F94+F97+F100+F103)</f>
        <v>18297.730000000003</v>
      </c>
      <c r="G74" s="186">
        <f>SUM(G75+G79+G82+G86+G94+G97+G100)</f>
        <v>0</v>
      </c>
      <c r="H74" s="185">
        <f>SUM(H75+H79+H82+H86+H94+H97+H100)</f>
        <v>0</v>
      </c>
      <c r="I74" s="246">
        <f t="shared" ref="I74:V74" si="26">SUM(I75+I79+I82+I86+I94+I97+I100)</f>
        <v>0</v>
      </c>
      <c r="J74" s="219">
        <f t="shared" si="26"/>
        <v>0</v>
      </c>
      <c r="K74" s="247">
        <f t="shared" si="26"/>
        <v>0</v>
      </c>
      <c r="L74" s="248">
        <f t="shared" si="26"/>
        <v>410</v>
      </c>
      <c r="M74" s="246">
        <f t="shared" si="26"/>
        <v>0</v>
      </c>
      <c r="N74" s="219">
        <f t="shared" si="26"/>
        <v>0</v>
      </c>
      <c r="O74" s="247">
        <f>SUM(O75+O79+O82+O86+O94+O97+O100+O103)</f>
        <v>211990</v>
      </c>
      <c r="P74" s="248">
        <f>SUM(P75+P79+P82+P86+P94+P97+P100+P103)</f>
        <v>87549.37</v>
      </c>
      <c r="Q74" s="246">
        <f t="shared" si="26"/>
        <v>0</v>
      </c>
      <c r="R74" s="219">
        <f t="shared" si="26"/>
        <v>0</v>
      </c>
      <c r="S74" s="247">
        <f t="shared" si="26"/>
        <v>0</v>
      </c>
      <c r="T74" s="248">
        <f t="shared" si="26"/>
        <v>0</v>
      </c>
      <c r="U74" s="246">
        <f t="shared" si="26"/>
        <v>0</v>
      </c>
      <c r="V74" s="253">
        <f t="shared" si="26"/>
        <v>0</v>
      </c>
    </row>
    <row r="75" spans="1:22" x14ac:dyDescent="0.3">
      <c r="A75" s="254">
        <v>3231</v>
      </c>
      <c r="B75" s="254" t="s">
        <v>293</v>
      </c>
      <c r="C75" s="182">
        <f t="shared" si="4"/>
        <v>28700</v>
      </c>
      <c r="D75" s="218">
        <f t="shared" si="5"/>
        <v>13654.64</v>
      </c>
      <c r="E75" s="224">
        <f>SUM(E76:E78)</f>
        <v>28050</v>
      </c>
      <c r="F75" s="225">
        <f>SUM(F76:F78)</f>
        <v>13244.64</v>
      </c>
      <c r="G75" s="226">
        <f>SUM(G76:G78)</f>
        <v>0</v>
      </c>
      <c r="H75" s="162">
        <f>SUM(H76:H78)</f>
        <v>0</v>
      </c>
      <c r="I75" s="224">
        <f t="shared" ref="I75:V75" si="27">SUM(I76:I78)</f>
        <v>0</v>
      </c>
      <c r="J75" s="225">
        <f t="shared" si="27"/>
        <v>0</v>
      </c>
      <c r="K75" s="233">
        <f t="shared" si="27"/>
        <v>0</v>
      </c>
      <c r="L75" s="164">
        <f t="shared" si="27"/>
        <v>410</v>
      </c>
      <c r="M75" s="224">
        <f t="shared" si="27"/>
        <v>0</v>
      </c>
      <c r="N75" s="225">
        <f t="shared" si="27"/>
        <v>0</v>
      </c>
      <c r="O75" s="233">
        <f t="shared" si="27"/>
        <v>650</v>
      </c>
      <c r="P75" s="164">
        <f t="shared" si="27"/>
        <v>0</v>
      </c>
      <c r="Q75" s="224">
        <f t="shared" si="27"/>
        <v>0</v>
      </c>
      <c r="R75" s="225">
        <f t="shared" si="27"/>
        <v>0</v>
      </c>
      <c r="S75" s="233">
        <f t="shared" si="27"/>
        <v>0</v>
      </c>
      <c r="T75" s="164">
        <f t="shared" si="27"/>
        <v>0</v>
      </c>
      <c r="U75" s="224">
        <f t="shared" si="27"/>
        <v>0</v>
      </c>
      <c r="V75" s="250">
        <f t="shared" si="27"/>
        <v>0</v>
      </c>
    </row>
    <row r="76" spans="1:22" x14ac:dyDescent="0.3">
      <c r="A76" s="254">
        <v>32311</v>
      </c>
      <c r="B76" s="254" t="s">
        <v>293</v>
      </c>
      <c r="C76" s="182">
        <f t="shared" si="4"/>
        <v>1700</v>
      </c>
      <c r="D76" s="218">
        <f t="shared" si="5"/>
        <v>736.21</v>
      </c>
      <c r="E76" s="224">
        <v>1700</v>
      </c>
      <c r="F76" s="162">
        <v>736.21</v>
      </c>
      <c r="G76" s="232"/>
      <c r="H76" s="162"/>
      <c r="I76" s="224"/>
      <c r="J76" s="162"/>
      <c r="K76" s="233"/>
      <c r="L76" s="166"/>
      <c r="M76" s="224"/>
      <c r="N76" s="162"/>
      <c r="O76" s="233"/>
      <c r="P76" s="166"/>
      <c r="Q76" s="224"/>
      <c r="R76" s="162"/>
      <c r="S76" s="233"/>
      <c r="T76" s="166"/>
      <c r="U76" s="224"/>
      <c r="V76" s="250"/>
    </row>
    <row r="77" spans="1:22" x14ac:dyDescent="0.3">
      <c r="A77" s="254">
        <v>32313</v>
      </c>
      <c r="B77" s="254" t="s">
        <v>294</v>
      </c>
      <c r="C77" s="182">
        <f t="shared" si="4"/>
        <v>350</v>
      </c>
      <c r="D77" s="218">
        <f t="shared" si="5"/>
        <v>96.02</v>
      </c>
      <c r="E77" s="224">
        <v>350</v>
      </c>
      <c r="F77" s="162">
        <v>96.02</v>
      </c>
      <c r="G77" s="232"/>
      <c r="H77" s="162"/>
      <c r="I77" s="224"/>
      <c r="J77" s="162"/>
      <c r="K77" s="233"/>
      <c r="L77" s="166"/>
      <c r="M77" s="224"/>
      <c r="N77" s="162"/>
      <c r="O77" s="233"/>
      <c r="P77" s="166"/>
      <c r="Q77" s="224"/>
      <c r="R77" s="162"/>
      <c r="S77" s="233"/>
      <c r="T77" s="166"/>
      <c r="U77" s="224"/>
      <c r="V77" s="250"/>
    </row>
    <row r="78" spans="1:22" x14ac:dyDescent="0.3">
      <c r="A78" s="254">
        <v>32319</v>
      </c>
      <c r="B78" s="254" t="s">
        <v>295</v>
      </c>
      <c r="C78" s="182">
        <f t="shared" ref="C78:C161" si="28">SUM(E78+I78+G78+K78+M78+O78+Q78+S78+U78)</f>
        <v>26650</v>
      </c>
      <c r="D78" s="218">
        <f t="shared" ref="D78:D161" si="29">SUM(F78+H78+J78+L78+N78+P78+R78+T78+V78)</f>
        <v>12822.41</v>
      </c>
      <c r="E78" s="224">
        <v>26000</v>
      </c>
      <c r="F78" s="162">
        <v>12412.41</v>
      </c>
      <c r="G78" s="232"/>
      <c r="H78" s="162"/>
      <c r="I78" s="224"/>
      <c r="J78" s="162"/>
      <c r="K78" s="233"/>
      <c r="L78" s="166">
        <v>410</v>
      </c>
      <c r="M78" s="224"/>
      <c r="N78" s="162"/>
      <c r="O78" s="233">
        <v>650</v>
      </c>
      <c r="P78" s="166"/>
      <c r="Q78" s="224"/>
      <c r="R78" s="162"/>
      <c r="S78" s="233"/>
      <c r="T78" s="166"/>
      <c r="U78" s="224"/>
      <c r="V78" s="250"/>
    </row>
    <row r="79" spans="1:22" x14ac:dyDescent="0.3">
      <c r="A79" s="254">
        <v>3232</v>
      </c>
      <c r="B79" s="254" t="s">
        <v>296</v>
      </c>
      <c r="C79" s="182">
        <f t="shared" si="28"/>
        <v>6820</v>
      </c>
      <c r="D79" s="218">
        <f t="shared" si="29"/>
        <v>2826.6400000000003</v>
      </c>
      <c r="E79" s="224">
        <f>SUM(E80:E81)</f>
        <v>5320</v>
      </c>
      <c r="F79" s="225">
        <v>1834.64</v>
      </c>
      <c r="G79" s="226">
        <f>SUM(G80:G81)</f>
        <v>0</v>
      </c>
      <c r="H79" s="162">
        <f>SUM(H80:H81)</f>
        <v>0</v>
      </c>
      <c r="I79" s="224">
        <f t="shared" ref="I79:V79" si="30">SUM(I80:I81)</f>
        <v>0</v>
      </c>
      <c r="J79" s="225">
        <f t="shared" si="30"/>
        <v>0</v>
      </c>
      <c r="K79" s="233">
        <f t="shared" si="30"/>
        <v>0</v>
      </c>
      <c r="L79" s="164">
        <f t="shared" si="30"/>
        <v>0</v>
      </c>
      <c r="M79" s="224">
        <f t="shared" si="30"/>
        <v>0</v>
      </c>
      <c r="N79" s="225">
        <f t="shared" si="30"/>
        <v>0</v>
      </c>
      <c r="O79" s="233">
        <f t="shared" si="30"/>
        <v>1500</v>
      </c>
      <c r="P79" s="164">
        <f>SUM(P80:P81)</f>
        <v>992</v>
      </c>
      <c r="Q79" s="224">
        <f t="shared" si="30"/>
        <v>0</v>
      </c>
      <c r="R79" s="225">
        <f t="shared" si="30"/>
        <v>0</v>
      </c>
      <c r="S79" s="233">
        <f t="shared" si="30"/>
        <v>0</v>
      </c>
      <c r="T79" s="164">
        <f t="shared" si="30"/>
        <v>0</v>
      </c>
      <c r="U79" s="224">
        <f t="shared" si="30"/>
        <v>0</v>
      </c>
      <c r="V79" s="250">
        <f t="shared" si="30"/>
        <v>0</v>
      </c>
    </row>
    <row r="80" spans="1:22" x14ac:dyDescent="0.3">
      <c r="A80" s="254">
        <v>32321</v>
      </c>
      <c r="B80" s="254" t="s">
        <v>297</v>
      </c>
      <c r="C80" s="182">
        <f t="shared" si="28"/>
        <v>3500</v>
      </c>
      <c r="D80" s="218">
        <f>SUM(F80+H80+J80+L80+N80+P80+R80+T80+V80)</f>
        <v>2826.6400000000003</v>
      </c>
      <c r="E80" s="224">
        <v>2000</v>
      </c>
      <c r="F80" s="162">
        <v>1834.64</v>
      </c>
      <c r="G80" s="232"/>
      <c r="H80" s="162"/>
      <c r="I80" s="224"/>
      <c r="J80" s="162"/>
      <c r="K80" s="233"/>
      <c r="L80" s="166"/>
      <c r="M80" s="224"/>
      <c r="N80" s="162"/>
      <c r="O80" s="233">
        <v>1500</v>
      </c>
      <c r="P80" s="166">
        <v>992</v>
      </c>
      <c r="Q80" s="224"/>
      <c r="R80" s="162"/>
      <c r="S80" s="233"/>
      <c r="T80" s="166"/>
      <c r="U80" s="224"/>
      <c r="V80" s="250"/>
    </row>
    <row r="81" spans="1:22" x14ac:dyDescent="0.3">
      <c r="A81" s="254">
        <v>32322</v>
      </c>
      <c r="B81" s="254" t="s">
        <v>298</v>
      </c>
      <c r="C81" s="182">
        <f t="shared" si="28"/>
        <v>3320</v>
      </c>
      <c r="D81" s="218">
        <f t="shared" si="29"/>
        <v>0</v>
      </c>
      <c r="E81" s="224">
        <v>3320</v>
      </c>
      <c r="F81" s="162"/>
      <c r="G81" s="232"/>
      <c r="H81" s="162"/>
      <c r="I81" s="224"/>
      <c r="J81" s="162"/>
      <c r="K81" s="233"/>
      <c r="L81" s="166"/>
      <c r="M81" s="224"/>
      <c r="N81" s="162"/>
      <c r="O81" s="233"/>
      <c r="P81" s="166"/>
      <c r="Q81" s="224"/>
      <c r="R81" s="162"/>
      <c r="S81" s="233"/>
      <c r="T81" s="166"/>
      <c r="U81" s="224"/>
      <c r="V81" s="250"/>
    </row>
    <row r="82" spans="1:22" x14ac:dyDescent="0.3">
      <c r="A82" s="254">
        <v>3233</v>
      </c>
      <c r="B82" s="254" t="s">
        <v>299</v>
      </c>
      <c r="C82" s="182">
        <f t="shared" si="28"/>
        <v>46960</v>
      </c>
      <c r="D82" s="218">
        <f t="shared" si="29"/>
        <v>3878.37</v>
      </c>
      <c r="E82" s="224">
        <f>SUM(E83)</f>
        <v>0</v>
      </c>
      <c r="F82" s="225"/>
      <c r="G82" s="226">
        <f>SUM(G83)</f>
        <v>0</v>
      </c>
      <c r="H82" s="162">
        <f>SUM(H83)</f>
        <v>0</v>
      </c>
      <c r="I82" s="224">
        <f t="shared" ref="I82:V82" si="31">SUM(I83)</f>
        <v>0</v>
      </c>
      <c r="J82" s="225">
        <f t="shared" si="31"/>
        <v>0</v>
      </c>
      <c r="K82" s="233">
        <f t="shared" si="31"/>
        <v>0</v>
      </c>
      <c r="L82" s="164">
        <f t="shared" si="31"/>
        <v>0</v>
      </c>
      <c r="M82" s="224">
        <f t="shared" si="31"/>
        <v>0</v>
      </c>
      <c r="N82" s="225">
        <f t="shared" si="31"/>
        <v>0</v>
      </c>
      <c r="O82" s="233">
        <f>SUM(O83+O84+O85)</f>
        <v>46960</v>
      </c>
      <c r="P82" s="164">
        <f>SUM(P83:P85)</f>
        <v>3878.37</v>
      </c>
      <c r="Q82" s="224">
        <f t="shared" si="31"/>
        <v>0</v>
      </c>
      <c r="R82" s="225">
        <f t="shared" si="31"/>
        <v>0</v>
      </c>
      <c r="S82" s="233">
        <f t="shared" si="31"/>
        <v>0</v>
      </c>
      <c r="T82" s="164">
        <f t="shared" si="31"/>
        <v>0</v>
      </c>
      <c r="U82" s="224">
        <f t="shared" si="31"/>
        <v>0</v>
      </c>
      <c r="V82" s="250">
        <f t="shared" si="31"/>
        <v>0</v>
      </c>
    </row>
    <row r="83" spans="1:22" x14ac:dyDescent="0.3">
      <c r="A83" s="254">
        <v>32332</v>
      </c>
      <c r="B83" s="254" t="s">
        <v>300</v>
      </c>
      <c r="C83" s="182">
        <f t="shared" si="28"/>
        <v>0</v>
      </c>
      <c r="D83" s="218">
        <f t="shared" si="29"/>
        <v>0</v>
      </c>
      <c r="E83" s="224"/>
      <c r="F83" s="162"/>
      <c r="G83" s="232"/>
      <c r="H83" s="162"/>
      <c r="I83" s="224"/>
      <c r="J83" s="162"/>
      <c r="K83" s="233"/>
      <c r="L83" s="166"/>
      <c r="M83" s="224"/>
      <c r="N83" s="162"/>
      <c r="O83" s="233"/>
      <c r="P83" s="166"/>
      <c r="Q83" s="224"/>
      <c r="R83" s="162"/>
      <c r="S83" s="233"/>
      <c r="T83" s="166"/>
      <c r="U83" s="224"/>
      <c r="V83" s="250"/>
    </row>
    <row r="84" spans="1:22" x14ac:dyDescent="0.3">
      <c r="A84" s="339">
        <v>32334</v>
      </c>
      <c r="B84" s="339" t="s">
        <v>301</v>
      </c>
      <c r="C84" s="182">
        <f t="shared" si="28"/>
        <v>43760</v>
      </c>
      <c r="D84" s="218">
        <f t="shared" si="29"/>
        <v>739.42</v>
      </c>
      <c r="E84" s="224"/>
      <c r="F84" s="225"/>
      <c r="G84" s="226"/>
      <c r="H84" s="162"/>
      <c r="I84" s="224"/>
      <c r="J84" s="225"/>
      <c r="K84" s="233"/>
      <c r="L84" s="164"/>
      <c r="M84" s="224"/>
      <c r="N84" s="225"/>
      <c r="O84" s="233">
        <v>43760</v>
      </c>
      <c r="P84" s="257">
        <v>739.42</v>
      </c>
      <c r="Q84" s="224"/>
      <c r="R84" s="225"/>
      <c r="S84" s="233"/>
      <c r="T84" s="164"/>
      <c r="U84" s="224"/>
      <c r="V84" s="250"/>
    </row>
    <row r="85" spans="1:22" x14ac:dyDescent="0.3">
      <c r="A85" s="339">
        <v>32339</v>
      </c>
      <c r="B85" s="339" t="s">
        <v>302</v>
      </c>
      <c r="C85" s="182"/>
      <c r="D85" s="218">
        <f t="shared" si="29"/>
        <v>3138.95</v>
      </c>
      <c r="E85" s="224"/>
      <c r="F85" s="225"/>
      <c r="G85" s="226"/>
      <c r="H85" s="162"/>
      <c r="I85" s="224"/>
      <c r="J85" s="225"/>
      <c r="K85" s="233"/>
      <c r="L85" s="164"/>
      <c r="M85" s="224"/>
      <c r="N85" s="225"/>
      <c r="O85" s="233">
        <v>3200</v>
      </c>
      <c r="P85" s="257">
        <v>3138.95</v>
      </c>
      <c r="Q85" s="224"/>
      <c r="R85" s="225"/>
      <c r="S85" s="233"/>
      <c r="T85" s="164"/>
      <c r="U85" s="224"/>
      <c r="V85" s="250"/>
    </row>
    <row r="86" spans="1:22" x14ac:dyDescent="0.3">
      <c r="A86" s="339">
        <v>3234</v>
      </c>
      <c r="B86" s="339" t="s">
        <v>303</v>
      </c>
      <c r="C86" s="182">
        <f t="shared" si="28"/>
        <v>2600</v>
      </c>
      <c r="D86" s="218">
        <f t="shared" si="29"/>
        <v>1350.23</v>
      </c>
      <c r="E86" s="224">
        <f>SUM(E87:E91)</f>
        <v>2600</v>
      </c>
      <c r="F86" s="225">
        <f>SUM(F87:F89)</f>
        <v>1350.23</v>
      </c>
      <c r="G86" s="226">
        <f>SUM(G87:G90)</f>
        <v>0</v>
      </c>
      <c r="H86" s="162">
        <f>SUM(H87:H90)</f>
        <v>0</v>
      </c>
      <c r="I86" s="224">
        <f t="shared" ref="I86:V86" si="32">SUM(I87:I90)</f>
        <v>0</v>
      </c>
      <c r="J86" s="225">
        <f t="shared" si="32"/>
        <v>0</v>
      </c>
      <c r="K86" s="233">
        <f t="shared" si="32"/>
        <v>0</v>
      </c>
      <c r="L86" s="164">
        <f t="shared" si="32"/>
        <v>0</v>
      </c>
      <c r="M86" s="224">
        <f t="shared" si="32"/>
        <v>0</v>
      </c>
      <c r="N86" s="225">
        <f t="shared" si="32"/>
        <v>0</v>
      </c>
      <c r="O86" s="233">
        <f t="shared" si="32"/>
        <v>0</v>
      </c>
      <c r="P86" s="164">
        <f t="shared" si="32"/>
        <v>0</v>
      </c>
      <c r="Q86" s="224">
        <f t="shared" si="32"/>
        <v>0</v>
      </c>
      <c r="R86" s="225">
        <f t="shared" si="32"/>
        <v>0</v>
      </c>
      <c r="S86" s="233">
        <f t="shared" si="32"/>
        <v>0</v>
      </c>
      <c r="T86" s="164">
        <f t="shared" si="32"/>
        <v>0</v>
      </c>
      <c r="U86" s="224">
        <f t="shared" si="32"/>
        <v>0</v>
      </c>
      <c r="V86" s="250">
        <f t="shared" si="32"/>
        <v>0</v>
      </c>
    </row>
    <row r="87" spans="1:22" x14ac:dyDescent="0.3">
      <c r="A87" s="339">
        <v>32341</v>
      </c>
      <c r="B87" s="339" t="s">
        <v>304</v>
      </c>
      <c r="C87" s="182">
        <f t="shared" si="28"/>
        <v>960</v>
      </c>
      <c r="D87" s="218">
        <f t="shared" si="29"/>
        <v>815.87</v>
      </c>
      <c r="E87" s="224">
        <v>960</v>
      </c>
      <c r="F87" s="162">
        <v>815.87</v>
      </c>
      <c r="G87" s="232"/>
      <c r="H87" s="162"/>
      <c r="I87" s="224"/>
      <c r="J87" s="162"/>
      <c r="K87" s="233"/>
      <c r="L87" s="166"/>
      <c r="M87" s="224"/>
      <c r="N87" s="162"/>
      <c r="O87" s="233"/>
      <c r="P87" s="166"/>
      <c r="Q87" s="224"/>
      <c r="R87" s="162"/>
      <c r="S87" s="233"/>
      <c r="T87" s="166"/>
      <c r="U87" s="224"/>
      <c r="V87" s="250"/>
    </row>
    <row r="88" spans="1:22" x14ac:dyDescent="0.3">
      <c r="A88" s="339">
        <v>32342</v>
      </c>
      <c r="B88" s="339" t="s">
        <v>305</v>
      </c>
      <c r="C88" s="182">
        <f t="shared" si="28"/>
        <v>520</v>
      </c>
      <c r="D88" s="218">
        <f t="shared" si="29"/>
        <v>0</v>
      </c>
      <c r="E88" s="224">
        <v>520</v>
      </c>
      <c r="F88" s="162"/>
      <c r="G88" s="232"/>
      <c r="H88" s="162"/>
      <c r="I88" s="224"/>
      <c r="J88" s="162"/>
      <c r="K88" s="233"/>
      <c r="L88" s="166"/>
      <c r="M88" s="224"/>
      <c r="N88" s="162"/>
      <c r="O88" s="233"/>
      <c r="P88" s="166"/>
      <c r="Q88" s="224"/>
      <c r="R88" s="162"/>
      <c r="S88" s="233"/>
      <c r="T88" s="166"/>
      <c r="U88" s="224"/>
      <c r="V88" s="250"/>
    </row>
    <row r="89" spans="1:22" x14ac:dyDescent="0.3">
      <c r="A89" s="339">
        <v>32343</v>
      </c>
      <c r="B89" s="339" t="s">
        <v>306</v>
      </c>
      <c r="C89" s="182">
        <f t="shared" si="28"/>
        <v>600</v>
      </c>
      <c r="D89" s="218">
        <f t="shared" si="29"/>
        <v>534.36</v>
      </c>
      <c r="E89" s="224">
        <v>600</v>
      </c>
      <c r="F89" s="162">
        <v>534.36</v>
      </c>
      <c r="G89" s="232"/>
      <c r="H89" s="162"/>
      <c r="I89" s="224"/>
      <c r="J89" s="162"/>
      <c r="K89" s="233"/>
      <c r="L89" s="166"/>
      <c r="M89" s="224"/>
      <c r="N89" s="162"/>
      <c r="O89" s="233"/>
      <c r="P89" s="166"/>
      <c r="Q89" s="224"/>
      <c r="R89" s="162"/>
      <c r="S89" s="233"/>
      <c r="T89" s="166"/>
      <c r="U89" s="224"/>
      <c r="V89" s="250"/>
    </row>
    <row r="90" spans="1:22" x14ac:dyDescent="0.3">
      <c r="A90" s="339">
        <v>32344</v>
      </c>
      <c r="B90" s="339" t="s">
        <v>307</v>
      </c>
      <c r="C90" s="182">
        <f t="shared" si="28"/>
        <v>0</v>
      </c>
      <c r="D90" s="218">
        <f t="shared" si="29"/>
        <v>0</v>
      </c>
      <c r="E90" s="224">
        <v>0</v>
      </c>
      <c r="F90" s="162"/>
      <c r="G90" s="232"/>
      <c r="H90" s="162"/>
      <c r="I90" s="224"/>
      <c r="J90" s="162"/>
      <c r="K90" s="233"/>
      <c r="L90" s="166"/>
      <c r="M90" s="224"/>
      <c r="N90" s="162"/>
      <c r="O90" s="233"/>
      <c r="P90" s="166"/>
      <c r="Q90" s="224"/>
      <c r="R90" s="162"/>
      <c r="S90" s="233"/>
      <c r="T90" s="166"/>
      <c r="U90" s="224"/>
      <c r="V90" s="250"/>
    </row>
    <row r="91" spans="1:22" x14ac:dyDescent="0.3">
      <c r="A91" s="339">
        <v>32349</v>
      </c>
      <c r="B91" s="339" t="s">
        <v>308</v>
      </c>
      <c r="C91" s="182">
        <f t="shared" si="28"/>
        <v>520</v>
      </c>
      <c r="D91" s="218">
        <f t="shared" si="29"/>
        <v>0</v>
      </c>
      <c r="E91" s="224">
        <v>520</v>
      </c>
      <c r="F91" s="225"/>
      <c r="G91" s="226"/>
      <c r="H91" s="162"/>
      <c r="I91" s="224"/>
      <c r="J91" s="225"/>
      <c r="K91" s="233"/>
      <c r="L91" s="164"/>
      <c r="M91" s="224"/>
      <c r="N91" s="225"/>
      <c r="O91" s="233"/>
      <c r="P91" s="164"/>
      <c r="Q91" s="224"/>
      <c r="R91" s="225"/>
      <c r="S91" s="233"/>
      <c r="T91" s="164"/>
      <c r="U91" s="224"/>
      <c r="V91" s="250"/>
    </row>
    <row r="92" spans="1:22" x14ac:dyDescent="0.3">
      <c r="A92" s="339">
        <v>3235</v>
      </c>
      <c r="B92" s="339" t="s">
        <v>309</v>
      </c>
      <c r="C92" s="182">
        <f t="shared" si="28"/>
        <v>800</v>
      </c>
      <c r="D92" s="218"/>
      <c r="E92" s="224">
        <v>800</v>
      </c>
      <c r="F92" s="225"/>
      <c r="G92" s="226"/>
      <c r="H92" s="162"/>
      <c r="I92" s="224"/>
      <c r="J92" s="225"/>
      <c r="K92" s="233"/>
      <c r="L92" s="164"/>
      <c r="M92" s="224"/>
      <c r="N92" s="225"/>
      <c r="O92" s="233"/>
      <c r="P92" s="164"/>
      <c r="Q92" s="224"/>
      <c r="R92" s="225"/>
      <c r="S92" s="233"/>
      <c r="T92" s="164"/>
      <c r="U92" s="224"/>
      <c r="V92" s="250"/>
    </row>
    <row r="93" spans="1:22" x14ac:dyDescent="0.3">
      <c r="A93" s="339">
        <v>32354</v>
      </c>
      <c r="B93" s="339" t="s">
        <v>310</v>
      </c>
      <c r="C93" s="182">
        <f t="shared" si="28"/>
        <v>800</v>
      </c>
      <c r="D93" s="218"/>
      <c r="E93" s="224">
        <v>800</v>
      </c>
      <c r="F93" s="225"/>
      <c r="G93" s="226"/>
      <c r="H93" s="162"/>
      <c r="I93" s="224"/>
      <c r="J93" s="225"/>
      <c r="K93" s="233"/>
      <c r="L93" s="164"/>
      <c r="M93" s="224"/>
      <c r="N93" s="225"/>
      <c r="O93" s="233"/>
      <c r="P93" s="164"/>
      <c r="Q93" s="224"/>
      <c r="R93" s="225"/>
      <c r="S93" s="233"/>
      <c r="T93" s="164"/>
      <c r="U93" s="224"/>
      <c r="V93" s="250"/>
    </row>
    <row r="94" spans="1:22" x14ac:dyDescent="0.3">
      <c r="A94" s="339">
        <v>3236</v>
      </c>
      <c r="B94" s="339" t="s">
        <v>311</v>
      </c>
      <c r="C94" s="182">
        <f t="shared" si="28"/>
        <v>3110</v>
      </c>
      <c r="D94" s="218">
        <f t="shared" si="29"/>
        <v>136.73000000000002</v>
      </c>
      <c r="E94" s="224">
        <f>SUM(E95:E96)</f>
        <v>3110</v>
      </c>
      <c r="F94" s="225">
        <f>SUM(F95:F96)</f>
        <v>136.73000000000002</v>
      </c>
      <c r="G94" s="226">
        <f>SUM(G95:G96)</f>
        <v>0</v>
      </c>
      <c r="H94" s="162">
        <f>SUM(H95:H96)</f>
        <v>0</v>
      </c>
      <c r="I94" s="224">
        <f t="shared" ref="I94:V94" si="33">SUM(I95:I96)</f>
        <v>0</v>
      </c>
      <c r="J94" s="225">
        <f t="shared" si="33"/>
        <v>0</v>
      </c>
      <c r="K94" s="233">
        <f t="shared" si="33"/>
        <v>0</v>
      </c>
      <c r="L94" s="164">
        <f t="shared" si="33"/>
        <v>0</v>
      </c>
      <c r="M94" s="224">
        <f t="shared" si="33"/>
        <v>0</v>
      </c>
      <c r="N94" s="225">
        <f t="shared" si="33"/>
        <v>0</v>
      </c>
      <c r="O94" s="233">
        <f t="shared" si="33"/>
        <v>0</v>
      </c>
      <c r="P94" s="164">
        <f t="shared" si="33"/>
        <v>0</v>
      </c>
      <c r="Q94" s="224">
        <f t="shared" si="33"/>
        <v>0</v>
      </c>
      <c r="R94" s="225">
        <f t="shared" si="33"/>
        <v>0</v>
      </c>
      <c r="S94" s="233">
        <f t="shared" si="33"/>
        <v>0</v>
      </c>
      <c r="T94" s="164">
        <f t="shared" si="33"/>
        <v>0</v>
      </c>
      <c r="U94" s="224">
        <f t="shared" si="33"/>
        <v>0</v>
      </c>
      <c r="V94" s="250">
        <f t="shared" si="33"/>
        <v>0</v>
      </c>
    </row>
    <row r="95" spans="1:22" x14ac:dyDescent="0.3">
      <c r="A95" s="339">
        <v>32361</v>
      </c>
      <c r="B95" s="339" t="s">
        <v>312</v>
      </c>
      <c r="C95" s="182">
        <f t="shared" si="28"/>
        <v>2920</v>
      </c>
      <c r="D95" s="218">
        <f t="shared" si="29"/>
        <v>43.8</v>
      </c>
      <c r="E95" s="224">
        <v>2920</v>
      </c>
      <c r="F95" s="162">
        <v>43.8</v>
      </c>
      <c r="G95" s="232"/>
      <c r="H95" s="162"/>
      <c r="I95" s="224"/>
      <c r="J95" s="162"/>
      <c r="K95" s="233"/>
      <c r="L95" s="166"/>
      <c r="M95" s="224"/>
      <c r="N95" s="162"/>
      <c r="O95" s="233"/>
      <c r="P95" s="166"/>
      <c r="Q95" s="224"/>
      <c r="R95" s="162"/>
      <c r="S95" s="233"/>
      <c r="T95" s="166"/>
      <c r="U95" s="224"/>
      <c r="V95" s="250"/>
    </row>
    <row r="96" spans="1:22" x14ac:dyDescent="0.3">
      <c r="A96" s="254">
        <v>32369</v>
      </c>
      <c r="B96" s="254" t="s">
        <v>313</v>
      </c>
      <c r="C96" s="182">
        <f t="shared" si="28"/>
        <v>190</v>
      </c>
      <c r="D96" s="218">
        <f t="shared" si="29"/>
        <v>92.93</v>
      </c>
      <c r="E96" s="224">
        <v>190</v>
      </c>
      <c r="F96" s="162">
        <v>92.93</v>
      </c>
      <c r="G96" s="232"/>
      <c r="H96" s="162"/>
      <c r="I96" s="224"/>
      <c r="J96" s="162"/>
      <c r="K96" s="233"/>
      <c r="L96" s="166"/>
      <c r="M96" s="224"/>
      <c r="N96" s="162"/>
      <c r="O96" s="233"/>
      <c r="P96" s="166"/>
      <c r="Q96" s="224"/>
      <c r="R96" s="162"/>
      <c r="S96" s="233"/>
      <c r="T96" s="166"/>
      <c r="U96" s="224"/>
      <c r="V96" s="250"/>
    </row>
    <row r="97" spans="1:22" x14ac:dyDescent="0.3">
      <c r="A97" s="254">
        <v>3237</v>
      </c>
      <c r="B97" s="254" t="s">
        <v>314</v>
      </c>
      <c r="C97" s="182">
        <f t="shared" si="28"/>
        <v>76580</v>
      </c>
      <c r="D97" s="218">
        <f t="shared" si="29"/>
        <v>73753.850000000006</v>
      </c>
      <c r="E97" s="224">
        <f>SUM(E98+E99)</f>
        <v>1580</v>
      </c>
      <c r="F97" s="225">
        <v>681.58</v>
      </c>
      <c r="G97" s="226">
        <f>SUM(G98)</f>
        <v>0</v>
      </c>
      <c r="H97" s="162">
        <f>SUM(H98)</f>
        <v>0</v>
      </c>
      <c r="I97" s="224">
        <f t="shared" ref="I97:V97" si="34">SUM(I98)</f>
        <v>0</v>
      </c>
      <c r="J97" s="225">
        <f t="shared" si="34"/>
        <v>0</v>
      </c>
      <c r="K97" s="233">
        <f t="shared" si="34"/>
        <v>0</v>
      </c>
      <c r="L97" s="164">
        <f t="shared" si="34"/>
        <v>0</v>
      </c>
      <c r="M97" s="224">
        <f t="shared" si="34"/>
        <v>0</v>
      </c>
      <c r="N97" s="225">
        <f t="shared" si="34"/>
        <v>0</v>
      </c>
      <c r="O97" s="233">
        <f t="shared" si="34"/>
        <v>75000</v>
      </c>
      <c r="P97" s="164">
        <f>SUM(P98:P99)</f>
        <v>73072.27</v>
      </c>
      <c r="Q97" s="224">
        <f t="shared" si="34"/>
        <v>0</v>
      </c>
      <c r="R97" s="225">
        <f t="shared" si="34"/>
        <v>0</v>
      </c>
      <c r="S97" s="233">
        <f t="shared" si="34"/>
        <v>0</v>
      </c>
      <c r="T97" s="164">
        <f t="shared" si="34"/>
        <v>0</v>
      </c>
      <c r="U97" s="224">
        <f t="shared" si="34"/>
        <v>0</v>
      </c>
      <c r="V97" s="250">
        <f t="shared" si="34"/>
        <v>0</v>
      </c>
    </row>
    <row r="98" spans="1:22" x14ac:dyDescent="0.3">
      <c r="A98" s="254">
        <v>32372</v>
      </c>
      <c r="B98" s="254" t="s">
        <v>315</v>
      </c>
      <c r="C98" s="182">
        <f t="shared" si="28"/>
        <v>76380</v>
      </c>
      <c r="D98" s="218">
        <f t="shared" si="29"/>
        <v>73670.02</v>
      </c>
      <c r="E98" s="224">
        <v>1380</v>
      </c>
      <c r="F98" s="162">
        <v>681.58</v>
      </c>
      <c r="G98" s="232"/>
      <c r="H98" s="162"/>
      <c r="I98" s="224"/>
      <c r="J98" s="162"/>
      <c r="K98" s="233"/>
      <c r="L98" s="166"/>
      <c r="M98" s="224"/>
      <c r="N98" s="162"/>
      <c r="O98" s="233">
        <v>75000</v>
      </c>
      <c r="P98" s="166">
        <v>72988.44</v>
      </c>
      <c r="Q98" s="224"/>
      <c r="R98" s="162"/>
      <c r="S98" s="233"/>
      <c r="T98" s="166"/>
      <c r="U98" s="224"/>
      <c r="V98" s="250"/>
    </row>
    <row r="99" spans="1:22" x14ac:dyDescent="0.3">
      <c r="A99" s="339">
        <v>32379</v>
      </c>
      <c r="B99" s="339" t="s">
        <v>316</v>
      </c>
      <c r="C99" s="182">
        <f t="shared" si="28"/>
        <v>200</v>
      </c>
      <c r="D99" s="218"/>
      <c r="E99" s="224">
        <v>200</v>
      </c>
      <c r="F99" s="225"/>
      <c r="G99" s="226"/>
      <c r="H99" s="162"/>
      <c r="I99" s="224"/>
      <c r="J99" s="225"/>
      <c r="K99" s="233"/>
      <c r="L99" s="164"/>
      <c r="M99" s="224"/>
      <c r="N99" s="225"/>
      <c r="O99" s="233"/>
      <c r="P99" s="164">
        <v>83.83</v>
      </c>
      <c r="Q99" s="224"/>
      <c r="R99" s="225"/>
      <c r="S99" s="233"/>
      <c r="T99" s="164"/>
      <c r="U99" s="224"/>
      <c r="V99" s="250"/>
    </row>
    <row r="100" spans="1:22" x14ac:dyDescent="0.3">
      <c r="A100" s="339">
        <v>3238</v>
      </c>
      <c r="B100" s="339" t="s">
        <v>317</v>
      </c>
      <c r="C100" s="182">
        <f t="shared" si="28"/>
        <v>500</v>
      </c>
      <c r="D100" s="218">
        <f t="shared" si="29"/>
        <v>195.08</v>
      </c>
      <c r="E100" s="224">
        <f>SUM(E101:E102)</f>
        <v>500</v>
      </c>
      <c r="F100" s="225">
        <v>195.08</v>
      </c>
      <c r="G100" s="226">
        <f>SUM(G101)</f>
        <v>0</v>
      </c>
      <c r="H100" s="162">
        <f>SUM(H101)</f>
        <v>0</v>
      </c>
      <c r="I100" s="224">
        <f t="shared" ref="I100:V100" si="35">SUM(I101)</f>
        <v>0</v>
      </c>
      <c r="J100" s="225">
        <f t="shared" si="35"/>
        <v>0</v>
      </c>
      <c r="K100" s="233">
        <f t="shared" si="35"/>
        <v>0</v>
      </c>
      <c r="L100" s="164">
        <f t="shared" si="35"/>
        <v>0</v>
      </c>
      <c r="M100" s="224">
        <f t="shared" si="35"/>
        <v>0</v>
      </c>
      <c r="N100" s="225">
        <f t="shared" si="35"/>
        <v>0</v>
      </c>
      <c r="O100" s="233">
        <f t="shared" si="35"/>
        <v>0</v>
      </c>
      <c r="P100" s="164">
        <f t="shared" si="35"/>
        <v>0</v>
      </c>
      <c r="Q100" s="224">
        <f t="shared" si="35"/>
        <v>0</v>
      </c>
      <c r="R100" s="225">
        <f t="shared" si="35"/>
        <v>0</v>
      </c>
      <c r="S100" s="233">
        <f t="shared" si="35"/>
        <v>0</v>
      </c>
      <c r="T100" s="164">
        <f t="shared" si="35"/>
        <v>0</v>
      </c>
      <c r="U100" s="224">
        <f t="shared" si="35"/>
        <v>0</v>
      </c>
      <c r="V100" s="250">
        <f t="shared" si="35"/>
        <v>0</v>
      </c>
    </row>
    <row r="101" spans="1:22" x14ac:dyDescent="0.3">
      <c r="A101" s="339">
        <v>32381</v>
      </c>
      <c r="B101" s="339" t="s">
        <v>318</v>
      </c>
      <c r="C101" s="182">
        <f t="shared" si="28"/>
        <v>0</v>
      </c>
      <c r="D101" s="218">
        <f t="shared" si="29"/>
        <v>0</v>
      </c>
      <c r="E101" s="224">
        <v>0</v>
      </c>
      <c r="F101" s="162"/>
      <c r="G101" s="232"/>
      <c r="H101" s="162"/>
      <c r="I101" s="224"/>
      <c r="J101" s="162"/>
      <c r="K101" s="233"/>
      <c r="L101" s="166"/>
      <c r="M101" s="224"/>
      <c r="N101" s="162"/>
      <c r="O101" s="233"/>
      <c r="P101" s="166"/>
      <c r="Q101" s="224"/>
      <c r="R101" s="162"/>
      <c r="S101" s="233"/>
      <c r="T101" s="166"/>
      <c r="U101" s="224"/>
      <c r="V101" s="250"/>
    </row>
    <row r="102" spans="1:22" x14ac:dyDescent="0.3">
      <c r="A102" s="339">
        <v>32389</v>
      </c>
      <c r="B102" s="339" t="s">
        <v>319</v>
      </c>
      <c r="C102" s="182">
        <f t="shared" si="28"/>
        <v>500</v>
      </c>
      <c r="D102" s="218">
        <f t="shared" si="29"/>
        <v>195.08</v>
      </c>
      <c r="E102" s="224">
        <v>500</v>
      </c>
      <c r="F102" s="225">
        <v>195.08</v>
      </c>
      <c r="G102" s="226"/>
      <c r="H102" s="162"/>
      <c r="I102" s="224"/>
      <c r="J102" s="225"/>
      <c r="K102" s="233"/>
      <c r="L102" s="164"/>
      <c r="M102" s="224"/>
      <c r="N102" s="225"/>
      <c r="O102" s="233"/>
      <c r="P102" s="164"/>
      <c r="Q102" s="224"/>
      <c r="R102" s="225"/>
      <c r="S102" s="233"/>
      <c r="T102" s="164"/>
      <c r="U102" s="224"/>
      <c r="V102" s="250"/>
    </row>
    <row r="103" spans="1:22" x14ac:dyDescent="0.3">
      <c r="A103" s="339">
        <v>3239</v>
      </c>
      <c r="B103" s="339" t="s">
        <v>320</v>
      </c>
      <c r="C103" s="182">
        <f t="shared" si="28"/>
        <v>89480</v>
      </c>
      <c r="D103" s="218">
        <f t="shared" si="29"/>
        <v>10461.56</v>
      </c>
      <c r="E103" s="224">
        <v>1600</v>
      </c>
      <c r="F103" s="225">
        <v>854.83</v>
      </c>
      <c r="G103" s="226"/>
      <c r="H103" s="162"/>
      <c r="I103" s="224"/>
      <c r="J103" s="225"/>
      <c r="K103" s="233"/>
      <c r="L103" s="164"/>
      <c r="M103" s="224"/>
      <c r="N103" s="225"/>
      <c r="O103" s="233">
        <v>87880</v>
      </c>
      <c r="P103" s="164">
        <v>9606.73</v>
      </c>
      <c r="Q103" s="224"/>
      <c r="R103" s="225"/>
      <c r="S103" s="233"/>
      <c r="T103" s="164"/>
      <c r="U103" s="224"/>
      <c r="V103" s="250"/>
    </row>
    <row r="104" spans="1:22" x14ac:dyDescent="0.3">
      <c r="A104" s="339">
        <v>32399</v>
      </c>
      <c r="B104" s="339" t="s">
        <v>321</v>
      </c>
      <c r="C104" s="182">
        <f t="shared" si="28"/>
        <v>89480</v>
      </c>
      <c r="D104" s="218">
        <f t="shared" si="29"/>
        <v>10461.56</v>
      </c>
      <c r="E104" s="224">
        <v>1600</v>
      </c>
      <c r="F104" s="225">
        <v>854.83</v>
      </c>
      <c r="G104" s="226"/>
      <c r="H104" s="162"/>
      <c r="I104" s="224"/>
      <c r="J104" s="225"/>
      <c r="K104" s="233"/>
      <c r="L104" s="164"/>
      <c r="M104" s="224"/>
      <c r="N104" s="225"/>
      <c r="O104" s="233">
        <v>87880</v>
      </c>
      <c r="P104" s="257">
        <v>9606.73</v>
      </c>
      <c r="Q104" s="224"/>
      <c r="R104" s="225"/>
      <c r="S104" s="233"/>
      <c r="T104" s="164"/>
      <c r="U104" s="224"/>
      <c r="V104" s="250"/>
    </row>
    <row r="105" spans="1:22" x14ac:dyDescent="0.3">
      <c r="A105" s="340">
        <v>329</v>
      </c>
      <c r="B105" s="340" t="s">
        <v>322</v>
      </c>
      <c r="C105" s="182">
        <f t="shared" si="28"/>
        <v>3641</v>
      </c>
      <c r="D105" s="218">
        <f t="shared" si="29"/>
        <v>3516.1299999999997</v>
      </c>
      <c r="E105" s="246">
        <f>SUM(E106+E108+E110+E116)</f>
        <v>1685</v>
      </c>
      <c r="F105" s="219">
        <f t="shared" ref="F105:L105" si="36">SUM(F106+F108+F110+F116)</f>
        <v>1822.7399999999998</v>
      </c>
      <c r="G105" s="186">
        <f t="shared" si="36"/>
        <v>0</v>
      </c>
      <c r="H105" s="185">
        <f t="shared" si="36"/>
        <v>0</v>
      </c>
      <c r="I105" s="246">
        <f t="shared" si="36"/>
        <v>0</v>
      </c>
      <c r="J105" s="219">
        <f t="shared" si="36"/>
        <v>0</v>
      </c>
      <c r="K105" s="247">
        <f t="shared" si="36"/>
        <v>0</v>
      </c>
      <c r="L105" s="248">
        <f t="shared" si="36"/>
        <v>0</v>
      </c>
      <c r="M105" s="246">
        <f>SUM(M106+M108+M110+M116+M112+M114)</f>
        <v>1956</v>
      </c>
      <c r="N105" s="219">
        <f>SUM(N106+N108+N110+N112+N116+N114)</f>
        <v>1384.35</v>
      </c>
      <c r="O105" s="247">
        <f t="shared" ref="O105:V105" si="37">SUM(O106+O108+O110+O116)</f>
        <v>0</v>
      </c>
      <c r="P105" s="248">
        <f t="shared" si="37"/>
        <v>309.04000000000002</v>
      </c>
      <c r="Q105" s="246">
        <f t="shared" si="37"/>
        <v>0</v>
      </c>
      <c r="R105" s="219">
        <f t="shared" si="37"/>
        <v>0</v>
      </c>
      <c r="S105" s="247">
        <f t="shared" si="37"/>
        <v>0</v>
      </c>
      <c r="T105" s="248">
        <f t="shared" si="37"/>
        <v>0</v>
      </c>
      <c r="U105" s="246">
        <f t="shared" si="37"/>
        <v>0</v>
      </c>
      <c r="V105" s="253">
        <f t="shared" si="37"/>
        <v>0</v>
      </c>
    </row>
    <row r="106" spans="1:22" x14ac:dyDescent="0.3">
      <c r="A106" s="339">
        <v>3292</v>
      </c>
      <c r="B106" s="339" t="s">
        <v>323</v>
      </c>
      <c r="C106" s="182">
        <f t="shared" si="28"/>
        <v>1380</v>
      </c>
      <c r="D106" s="218">
        <f t="shared" si="29"/>
        <v>1371.06</v>
      </c>
      <c r="E106" s="224">
        <f>SUM(E107)</f>
        <v>1380</v>
      </c>
      <c r="F106" s="225">
        <v>1371.06</v>
      </c>
      <c r="G106" s="226">
        <f>SUM(G107)</f>
        <v>0</v>
      </c>
      <c r="H106" s="162">
        <f>SUM(H107)</f>
        <v>0</v>
      </c>
      <c r="I106" s="224">
        <f t="shared" ref="I106:V106" si="38">SUM(I107)</f>
        <v>0</v>
      </c>
      <c r="J106" s="225">
        <f t="shared" si="38"/>
        <v>0</v>
      </c>
      <c r="K106" s="233">
        <f t="shared" si="38"/>
        <v>0</v>
      </c>
      <c r="L106" s="164">
        <f t="shared" si="38"/>
        <v>0</v>
      </c>
      <c r="M106" s="224">
        <f t="shared" si="38"/>
        <v>0</v>
      </c>
      <c r="N106" s="225">
        <f t="shared" si="38"/>
        <v>0</v>
      </c>
      <c r="O106" s="233">
        <f t="shared" si="38"/>
        <v>0</v>
      </c>
      <c r="P106" s="164">
        <f t="shared" si="38"/>
        <v>0</v>
      </c>
      <c r="Q106" s="224">
        <f t="shared" si="38"/>
        <v>0</v>
      </c>
      <c r="R106" s="225">
        <f t="shared" si="38"/>
        <v>0</v>
      </c>
      <c r="S106" s="233">
        <f t="shared" si="38"/>
        <v>0</v>
      </c>
      <c r="T106" s="164">
        <f t="shared" si="38"/>
        <v>0</v>
      </c>
      <c r="U106" s="224">
        <f t="shared" si="38"/>
        <v>0</v>
      </c>
      <c r="V106" s="250">
        <f t="shared" si="38"/>
        <v>0</v>
      </c>
    </row>
    <row r="107" spans="1:22" x14ac:dyDescent="0.3">
      <c r="A107" s="339">
        <v>32922</v>
      </c>
      <c r="B107" s="339" t="s">
        <v>324</v>
      </c>
      <c r="C107" s="182">
        <f t="shared" si="28"/>
        <v>1380</v>
      </c>
      <c r="D107" s="218">
        <f t="shared" si="29"/>
        <v>1371.06</v>
      </c>
      <c r="E107" s="224">
        <v>1380</v>
      </c>
      <c r="F107" s="162">
        <v>1371.06</v>
      </c>
      <c r="G107" s="232"/>
      <c r="H107" s="162"/>
      <c r="I107" s="224"/>
      <c r="J107" s="162"/>
      <c r="K107" s="233"/>
      <c r="L107" s="166"/>
      <c r="M107" s="224"/>
      <c r="N107" s="162"/>
      <c r="O107" s="233">
        <v>0</v>
      </c>
      <c r="P107" s="166"/>
      <c r="Q107" s="224"/>
      <c r="R107" s="162"/>
      <c r="S107" s="233"/>
      <c r="T107" s="166"/>
      <c r="U107" s="224"/>
      <c r="V107" s="250"/>
    </row>
    <row r="108" spans="1:22" x14ac:dyDescent="0.3">
      <c r="A108" s="339">
        <v>3293</v>
      </c>
      <c r="B108" s="339" t="s">
        <v>325</v>
      </c>
      <c r="C108" s="182">
        <f t="shared" si="28"/>
        <v>250</v>
      </c>
      <c r="D108" s="218">
        <f t="shared" si="29"/>
        <v>667.63</v>
      </c>
      <c r="E108" s="224">
        <f>SUM(E109)</f>
        <v>250</v>
      </c>
      <c r="F108" s="225">
        <v>358.59</v>
      </c>
      <c r="G108" s="226">
        <f>SUM(G109)</f>
        <v>0</v>
      </c>
      <c r="H108" s="162">
        <f>SUM(H109)</f>
        <v>0</v>
      </c>
      <c r="I108" s="224">
        <f t="shared" ref="I108:V108" si="39">SUM(I109)</f>
        <v>0</v>
      </c>
      <c r="J108" s="225">
        <f t="shared" si="39"/>
        <v>0</v>
      </c>
      <c r="K108" s="233">
        <f t="shared" si="39"/>
        <v>0</v>
      </c>
      <c r="L108" s="164">
        <f t="shared" si="39"/>
        <v>0</v>
      </c>
      <c r="M108" s="224">
        <f t="shared" si="39"/>
        <v>0</v>
      </c>
      <c r="N108" s="225">
        <f t="shared" si="39"/>
        <v>0</v>
      </c>
      <c r="O108" s="233">
        <f t="shared" si="39"/>
        <v>0</v>
      </c>
      <c r="P108" s="164">
        <v>309.04000000000002</v>
      </c>
      <c r="Q108" s="224">
        <f t="shared" si="39"/>
        <v>0</v>
      </c>
      <c r="R108" s="225">
        <f t="shared" si="39"/>
        <v>0</v>
      </c>
      <c r="S108" s="233">
        <f t="shared" si="39"/>
        <v>0</v>
      </c>
      <c r="T108" s="164">
        <f t="shared" si="39"/>
        <v>0</v>
      </c>
      <c r="U108" s="224">
        <f t="shared" si="39"/>
        <v>0</v>
      </c>
      <c r="V108" s="250">
        <f t="shared" si="39"/>
        <v>0</v>
      </c>
    </row>
    <row r="109" spans="1:22" x14ac:dyDescent="0.3">
      <c r="A109" s="339">
        <v>32931</v>
      </c>
      <c r="B109" s="339" t="s">
        <v>325</v>
      </c>
      <c r="C109" s="182">
        <f t="shared" si="28"/>
        <v>250</v>
      </c>
      <c r="D109" s="218">
        <f t="shared" si="29"/>
        <v>667.63</v>
      </c>
      <c r="E109" s="224">
        <v>250</v>
      </c>
      <c r="F109" s="162">
        <v>358.59</v>
      </c>
      <c r="G109" s="232"/>
      <c r="H109" s="162"/>
      <c r="I109" s="224"/>
      <c r="J109" s="162"/>
      <c r="K109" s="233"/>
      <c r="L109" s="166"/>
      <c r="M109" s="224"/>
      <c r="N109" s="162"/>
      <c r="O109" s="233">
        <v>0</v>
      </c>
      <c r="P109" s="166">
        <v>309.04000000000002</v>
      </c>
      <c r="Q109" s="224"/>
      <c r="R109" s="162"/>
      <c r="S109" s="233"/>
      <c r="T109" s="166"/>
      <c r="U109" s="224"/>
      <c r="V109" s="250"/>
    </row>
    <row r="110" spans="1:22" x14ac:dyDescent="0.3">
      <c r="A110" s="339">
        <v>3294</v>
      </c>
      <c r="B110" s="339" t="s">
        <v>326</v>
      </c>
      <c r="C110" s="182">
        <f t="shared" si="28"/>
        <v>55</v>
      </c>
      <c r="D110" s="218">
        <f t="shared" si="29"/>
        <v>53.09</v>
      </c>
      <c r="E110" s="224">
        <f>SUM(E111)</f>
        <v>55</v>
      </c>
      <c r="F110" s="225">
        <v>53.09</v>
      </c>
      <c r="G110" s="226">
        <f>SUM(G111)</f>
        <v>0</v>
      </c>
      <c r="H110" s="162">
        <f>SUM(H111)</f>
        <v>0</v>
      </c>
      <c r="I110" s="224">
        <f t="shared" ref="I110:V110" si="40">SUM(I111)</f>
        <v>0</v>
      </c>
      <c r="J110" s="225">
        <f t="shared" si="40"/>
        <v>0</v>
      </c>
      <c r="K110" s="233">
        <f t="shared" si="40"/>
        <v>0</v>
      </c>
      <c r="L110" s="164">
        <f t="shared" si="40"/>
        <v>0</v>
      </c>
      <c r="M110" s="224">
        <f t="shared" si="40"/>
        <v>0</v>
      </c>
      <c r="N110" s="225">
        <f t="shared" si="40"/>
        <v>0</v>
      </c>
      <c r="O110" s="233">
        <f t="shared" si="40"/>
        <v>0</v>
      </c>
      <c r="P110" s="164">
        <f t="shared" si="40"/>
        <v>0</v>
      </c>
      <c r="Q110" s="224">
        <f t="shared" si="40"/>
        <v>0</v>
      </c>
      <c r="R110" s="225">
        <f t="shared" si="40"/>
        <v>0</v>
      </c>
      <c r="S110" s="233">
        <f t="shared" si="40"/>
        <v>0</v>
      </c>
      <c r="T110" s="164">
        <f t="shared" si="40"/>
        <v>0</v>
      </c>
      <c r="U110" s="224">
        <f t="shared" si="40"/>
        <v>0</v>
      </c>
      <c r="V110" s="250">
        <f t="shared" si="40"/>
        <v>0</v>
      </c>
    </row>
    <row r="111" spans="1:22" x14ac:dyDescent="0.3">
      <c r="A111" s="339">
        <v>32941</v>
      </c>
      <c r="B111" s="339" t="s">
        <v>327</v>
      </c>
      <c r="C111" s="182">
        <f t="shared" si="28"/>
        <v>55</v>
      </c>
      <c r="D111" s="218">
        <f t="shared" si="29"/>
        <v>53.09</v>
      </c>
      <c r="E111" s="224">
        <v>55</v>
      </c>
      <c r="F111" s="162">
        <v>53.09</v>
      </c>
      <c r="G111" s="232"/>
      <c r="H111" s="162"/>
      <c r="I111" s="224"/>
      <c r="J111" s="162"/>
      <c r="K111" s="233"/>
      <c r="L111" s="166"/>
      <c r="M111" s="224"/>
      <c r="N111" s="162"/>
      <c r="O111" s="233"/>
      <c r="P111" s="166"/>
      <c r="Q111" s="224"/>
      <c r="R111" s="162"/>
      <c r="S111" s="233"/>
      <c r="T111" s="166"/>
      <c r="U111" s="224"/>
      <c r="V111" s="250"/>
    </row>
    <row r="112" spans="1:22" x14ac:dyDescent="0.3">
      <c r="A112" s="339">
        <v>3295</v>
      </c>
      <c r="B112" s="339" t="s">
        <v>328</v>
      </c>
      <c r="C112" s="182">
        <f t="shared" si="28"/>
        <v>1500</v>
      </c>
      <c r="D112" s="218">
        <f>SUM(F112+H112+J112+L112+N112+P112+R112+T112+V112)</f>
        <v>824.43</v>
      </c>
      <c r="E112" s="224"/>
      <c r="F112" s="225"/>
      <c r="G112" s="226"/>
      <c r="H112" s="162"/>
      <c r="I112" s="224"/>
      <c r="J112" s="225"/>
      <c r="K112" s="233"/>
      <c r="L112" s="164"/>
      <c r="M112" s="224">
        <v>1500</v>
      </c>
      <c r="N112" s="225">
        <v>824.43</v>
      </c>
      <c r="O112" s="233"/>
      <c r="P112" s="164"/>
      <c r="Q112" s="224"/>
      <c r="R112" s="225"/>
      <c r="S112" s="233"/>
      <c r="T112" s="164"/>
      <c r="U112" s="224"/>
      <c r="V112" s="250"/>
    </row>
    <row r="113" spans="1:22" x14ac:dyDescent="0.3">
      <c r="A113" s="339">
        <v>32955</v>
      </c>
      <c r="B113" s="339" t="s">
        <v>329</v>
      </c>
      <c r="C113" s="182">
        <f t="shared" si="28"/>
        <v>1500</v>
      </c>
      <c r="D113" s="218">
        <f t="shared" si="29"/>
        <v>824.43</v>
      </c>
      <c r="E113" s="224"/>
      <c r="F113" s="225"/>
      <c r="G113" s="226"/>
      <c r="H113" s="162"/>
      <c r="I113" s="224"/>
      <c r="J113" s="225"/>
      <c r="K113" s="233"/>
      <c r="L113" s="164"/>
      <c r="M113" s="224">
        <v>1500</v>
      </c>
      <c r="N113" s="225">
        <v>824.43</v>
      </c>
      <c r="O113" s="233"/>
      <c r="P113" s="164"/>
      <c r="Q113" s="224"/>
      <c r="R113" s="225"/>
      <c r="S113" s="233"/>
      <c r="T113" s="164"/>
      <c r="U113" s="224"/>
      <c r="V113" s="250"/>
    </row>
    <row r="114" spans="1:22" x14ac:dyDescent="0.3">
      <c r="A114" s="339">
        <v>3296</v>
      </c>
      <c r="B114" s="339" t="s">
        <v>330</v>
      </c>
      <c r="C114" s="182">
        <f t="shared" si="28"/>
        <v>456</v>
      </c>
      <c r="D114" s="218">
        <f t="shared" si="29"/>
        <v>559.91999999999996</v>
      </c>
      <c r="E114" s="224"/>
      <c r="F114" s="225"/>
      <c r="G114" s="226"/>
      <c r="H114" s="162"/>
      <c r="I114" s="224"/>
      <c r="J114" s="225"/>
      <c r="K114" s="233"/>
      <c r="L114" s="164"/>
      <c r="M114" s="224">
        <v>456</v>
      </c>
      <c r="N114" s="225">
        <v>559.91999999999996</v>
      </c>
      <c r="O114" s="233"/>
      <c r="P114" s="164"/>
      <c r="Q114" s="224"/>
      <c r="R114" s="225"/>
      <c r="S114" s="233"/>
      <c r="T114" s="164"/>
      <c r="U114" s="224"/>
      <c r="V114" s="250"/>
    </row>
    <row r="115" spans="1:22" x14ac:dyDescent="0.3">
      <c r="A115" s="339">
        <v>32961</v>
      </c>
      <c r="B115" s="339" t="s">
        <v>330</v>
      </c>
      <c r="C115" s="182">
        <f t="shared" si="28"/>
        <v>456</v>
      </c>
      <c r="D115" s="218">
        <f t="shared" si="29"/>
        <v>559.91999999999996</v>
      </c>
      <c r="E115" s="224"/>
      <c r="F115" s="225"/>
      <c r="G115" s="226"/>
      <c r="H115" s="162"/>
      <c r="I115" s="224"/>
      <c r="J115" s="225"/>
      <c r="K115" s="233"/>
      <c r="L115" s="164"/>
      <c r="M115" s="224">
        <v>456</v>
      </c>
      <c r="N115" s="225">
        <v>559.91999999999996</v>
      </c>
      <c r="O115" s="233"/>
      <c r="P115" s="164"/>
      <c r="Q115" s="224"/>
      <c r="R115" s="225"/>
      <c r="S115" s="233"/>
      <c r="T115" s="164"/>
      <c r="U115" s="224"/>
      <c r="V115" s="250"/>
    </row>
    <row r="116" spans="1:22" x14ac:dyDescent="0.3">
      <c r="A116" s="254">
        <v>3299</v>
      </c>
      <c r="B116" s="254" t="s">
        <v>322</v>
      </c>
      <c r="C116" s="182">
        <f t="shared" si="28"/>
        <v>0</v>
      </c>
      <c r="D116" s="218">
        <f t="shared" si="29"/>
        <v>40</v>
      </c>
      <c r="E116" s="224">
        <f>SUM(E117:E118)</f>
        <v>0</v>
      </c>
      <c r="F116" s="225">
        <v>40</v>
      </c>
      <c r="G116" s="226">
        <f>SUM(G117:G118)</f>
        <v>0</v>
      </c>
      <c r="H116" s="162">
        <f>SUM(H117:H118)</f>
        <v>0</v>
      </c>
      <c r="I116" s="224">
        <f t="shared" ref="I116:V116" si="41">SUM(I117:I118)</f>
        <v>0</v>
      </c>
      <c r="J116" s="225">
        <f t="shared" si="41"/>
        <v>0</v>
      </c>
      <c r="K116" s="233">
        <f t="shared" si="41"/>
        <v>0</v>
      </c>
      <c r="L116" s="164">
        <f t="shared" si="41"/>
        <v>0</v>
      </c>
      <c r="M116" s="224">
        <f t="shared" si="41"/>
        <v>0</v>
      </c>
      <c r="N116" s="225">
        <f t="shared" si="41"/>
        <v>0</v>
      </c>
      <c r="O116" s="233">
        <f t="shared" si="41"/>
        <v>0</v>
      </c>
      <c r="P116" s="164">
        <f t="shared" si="41"/>
        <v>0</v>
      </c>
      <c r="Q116" s="224">
        <f t="shared" si="41"/>
        <v>0</v>
      </c>
      <c r="R116" s="225">
        <f t="shared" si="41"/>
        <v>0</v>
      </c>
      <c r="S116" s="233">
        <f t="shared" si="41"/>
        <v>0</v>
      </c>
      <c r="T116" s="164">
        <f t="shared" si="41"/>
        <v>0</v>
      </c>
      <c r="U116" s="224">
        <f t="shared" si="41"/>
        <v>0</v>
      </c>
      <c r="V116" s="250">
        <f t="shared" si="41"/>
        <v>0</v>
      </c>
    </row>
    <row r="117" spans="1:22" x14ac:dyDescent="0.3">
      <c r="A117" s="254">
        <v>32991</v>
      </c>
      <c r="B117" s="254" t="s">
        <v>331</v>
      </c>
      <c r="C117" s="182">
        <f t="shared" si="28"/>
        <v>0</v>
      </c>
      <c r="D117" s="218">
        <f t="shared" si="29"/>
        <v>0</v>
      </c>
      <c r="E117" s="224"/>
      <c r="F117" s="162"/>
      <c r="G117" s="232"/>
      <c r="H117" s="162"/>
      <c r="I117" s="224"/>
      <c r="J117" s="162"/>
      <c r="K117" s="233"/>
      <c r="L117" s="166"/>
      <c r="M117" s="224"/>
      <c r="N117" s="162"/>
      <c r="O117" s="233"/>
      <c r="P117" s="166"/>
      <c r="Q117" s="224"/>
      <c r="R117" s="162"/>
      <c r="S117" s="233"/>
      <c r="T117" s="166"/>
      <c r="U117" s="224"/>
      <c r="V117" s="250"/>
    </row>
    <row r="118" spans="1:22" x14ac:dyDescent="0.3">
      <c r="A118" s="254">
        <v>32999</v>
      </c>
      <c r="B118" s="254" t="s">
        <v>322</v>
      </c>
      <c r="C118" s="182">
        <f t="shared" si="28"/>
        <v>0</v>
      </c>
      <c r="D118" s="218">
        <f t="shared" si="29"/>
        <v>40</v>
      </c>
      <c r="E118" s="224"/>
      <c r="F118" s="162">
        <v>40</v>
      </c>
      <c r="G118" s="232"/>
      <c r="H118" s="162"/>
      <c r="I118" s="224"/>
      <c r="J118" s="162"/>
      <c r="K118" s="233"/>
      <c r="L118" s="166"/>
      <c r="M118" s="224"/>
      <c r="N118" s="162"/>
      <c r="O118" s="233"/>
      <c r="P118" s="166"/>
      <c r="Q118" s="224"/>
      <c r="R118" s="162"/>
      <c r="S118" s="233"/>
      <c r="T118" s="166"/>
      <c r="U118" s="224"/>
      <c r="V118" s="250"/>
    </row>
    <row r="119" spans="1:22" x14ac:dyDescent="0.3">
      <c r="A119" s="252">
        <v>34</v>
      </c>
      <c r="B119" s="252" t="s">
        <v>53</v>
      </c>
      <c r="C119" s="182">
        <f>SUM(E119+I119+G119+K119+M119+O119+Q119+S119+U119)</f>
        <v>732</v>
      </c>
      <c r="D119" s="218">
        <f t="shared" si="29"/>
        <v>1156.9000000000001</v>
      </c>
      <c r="E119" s="246">
        <f>SUM(E120)</f>
        <v>400</v>
      </c>
      <c r="F119" s="219">
        <f t="shared" ref="F119:V120" si="42">SUM(F120)</f>
        <v>848.17</v>
      </c>
      <c r="G119" s="186">
        <f>SUM(G120)</f>
        <v>0</v>
      </c>
      <c r="H119" s="185">
        <f>SUM(H120)</f>
        <v>0</v>
      </c>
      <c r="I119" s="246">
        <f t="shared" si="42"/>
        <v>0</v>
      </c>
      <c r="J119" s="219">
        <f t="shared" si="42"/>
        <v>0</v>
      </c>
      <c r="K119" s="247">
        <f t="shared" si="42"/>
        <v>0</v>
      </c>
      <c r="L119" s="248">
        <f t="shared" si="42"/>
        <v>0</v>
      </c>
      <c r="M119" s="246">
        <f t="shared" si="42"/>
        <v>332</v>
      </c>
      <c r="N119" s="219">
        <f t="shared" si="42"/>
        <v>308.73</v>
      </c>
      <c r="O119" s="247">
        <f t="shared" si="42"/>
        <v>0</v>
      </c>
      <c r="P119" s="248">
        <f t="shared" si="42"/>
        <v>0</v>
      </c>
      <c r="Q119" s="246">
        <f t="shared" si="42"/>
        <v>0</v>
      </c>
      <c r="R119" s="219">
        <f t="shared" si="42"/>
        <v>0</v>
      </c>
      <c r="S119" s="247">
        <f t="shared" si="42"/>
        <v>0</v>
      </c>
      <c r="T119" s="248">
        <f t="shared" si="42"/>
        <v>0</v>
      </c>
      <c r="U119" s="246">
        <f t="shared" si="42"/>
        <v>0</v>
      </c>
      <c r="V119" s="253">
        <f t="shared" si="42"/>
        <v>0</v>
      </c>
    </row>
    <row r="120" spans="1:22" x14ac:dyDescent="0.3">
      <c r="A120" s="252">
        <v>343</v>
      </c>
      <c r="B120" s="252" t="s">
        <v>332</v>
      </c>
      <c r="C120" s="182">
        <f t="shared" ref="C120:C136" si="43">SUM(E120+I120+G120+K120+M120+O120+Q120+S120+U120)</f>
        <v>732</v>
      </c>
      <c r="D120" s="218">
        <f t="shared" si="29"/>
        <v>1156.9000000000001</v>
      </c>
      <c r="E120" s="246">
        <f>SUM(E121+E124)</f>
        <v>400</v>
      </c>
      <c r="F120" s="219">
        <f>SUM(F121+F124)</f>
        <v>848.17</v>
      </c>
      <c r="G120" s="186">
        <f>SUM(G121)</f>
        <v>0</v>
      </c>
      <c r="H120" s="185">
        <f>SUM(H121)</f>
        <v>0</v>
      </c>
      <c r="I120" s="246">
        <f t="shared" si="42"/>
        <v>0</v>
      </c>
      <c r="J120" s="219">
        <f t="shared" si="42"/>
        <v>0</v>
      </c>
      <c r="K120" s="247">
        <f t="shared" si="42"/>
        <v>0</v>
      </c>
      <c r="L120" s="248">
        <f t="shared" si="42"/>
        <v>0</v>
      </c>
      <c r="M120" s="246">
        <f>SUM(M121+M124)</f>
        <v>332</v>
      </c>
      <c r="N120" s="219">
        <f>SUM(N121+N124)</f>
        <v>308.73</v>
      </c>
      <c r="O120" s="247">
        <f t="shared" si="42"/>
        <v>0</v>
      </c>
      <c r="P120" s="248">
        <f t="shared" si="42"/>
        <v>0</v>
      </c>
      <c r="Q120" s="246">
        <f t="shared" si="42"/>
        <v>0</v>
      </c>
      <c r="R120" s="219">
        <f t="shared" si="42"/>
        <v>0</v>
      </c>
      <c r="S120" s="247">
        <f t="shared" si="42"/>
        <v>0</v>
      </c>
      <c r="T120" s="248">
        <f t="shared" si="42"/>
        <v>0</v>
      </c>
      <c r="U120" s="246">
        <f t="shared" si="42"/>
        <v>0</v>
      </c>
      <c r="V120" s="253">
        <f t="shared" si="42"/>
        <v>0</v>
      </c>
    </row>
    <row r="121" spans="1:22" x14ac:dyDescent="0.3">
      <c r="A121" s="254">
        <v>3431</v>
      </c>
      <c r="B121" s="254" t="s">
        <v>333</v>
      </c>
      <c r="C121" s="182">
        <f t="shared" si="43"/>
        <v>395</v>
      </c>
      <c r="D121" s="218">
        <f t="shared" si="29"/>
        <v>848.17</v>
      </c>
      <c r="E121" s="224">
        <v>395</v>
      </c>
      <c r="F121" s="225">
        <v>848.17</v>
      </c>
      <c r="G121" s="226">
        <f t="shared" ref="G121:V121" si="44">SUM(G123)</f>
        <v>0</v>
      </c>
      <c r="H121" s="162">
        <f t="shared" si="44"/>
        <v>0</v>
      </c>
      <c r="I121" s="224">
        <f t="shared" si="44"/>
        <v>0</v>
      </c>
      <c r="J121" s="225">
        <f t="shared" si="44"/>
        <v>0</v>
      </c>
      <c r="K121" s="233">
        <f t="shared" si="44"/>
        <v>0</v>
      </c>
      <c r="L121" s="164">
        <f t="shared" si="44"/>
        <v>0</v>
      </c>
      <c r="M121" s="224">
        <f t="shared" si="44"/>
        <v>0</v>
      </c>
      <c r="N121" s="225">
        <f t="shared" si="44"/>
        <v>0</v>
      </c>
      <c r="O121" s="233">
        <f t="shared" si="44"/>
        <v>0</v>
      </c>
      <c r="P121" s="164">
        <f t="shared" si="44"/>
        <v>0</v>
      </c>
      <c r="Q121" s="224">
        <f t="shared" si="44"/>
        <v>0</v>
      </c>
      <c r="R121" s="225">
        <f t="shared" si="44"/>
        <v>0</v>
      </c>
      <c r="S121" s="233">
        <f t="shared" si="44"/>
        <v>0</v>
      </c>
      <c r="T121" s="164">
        <f t="shared" si="44"/>
        <v>0</v>
      </c>
      <c r="U121" s="224">
        <f t="shared" si="44"/>
        <v>0</v>
      </c>
      <c r="V121" s="250">
        <f t="shared" si="44"/>
        <v>0</v>
      </c>
    </row>
    <row r="122" spans="1:22" x14ac:dyDescent="0.3">
      <c r="A122" s="339">
        <v>34311</v>
      </c>
      <c r="B122" s="339" t="s">
        <v>334</v>
      </c>
      <c r="C122" s="182">
        <f t="shared" si="43"/>
        <v>395</v>
      </c>
      <c r="D122" s="218">
        <f t="shared" si="29"/>
        <v>848.17</v>
      </c>
      <c r="E122" s="224">
        <v>395</v>
      </c>
      <c r="F122" s="225">
        <v>848.17</v>
      </c>
      <c r="G122" s="226"/>
      <c r="H122" s="162"/>
      <c r="I122" s="224"/>
      <c r="J122" s="225"/>
      <c r="K122" s="233"/>
      <c r="L122" s="164"/>
      <c r="M122" s="224"/>
      <c r="N122" s="225"/>
      <c r="O122" s="233"/>
      <c r="P122" s="164"/>
      <c r="Q122" s="224"/>
      <c r="R122" s="225"/>
      <c r="S122" s="233"/>
      <c r="T122" s="164"/>
      <c r="U122" s="224"/>
      <c r="V122" s="250"/>
    </row>
    <row r="123" spans="1:22" x14ac:dyDescent="0.3">
      <c r="A123" s="339">
        <v>34312</v>
      </c>
      <c r="B123" s="339" t="s">
        <v>333</v>
      </c>
      <c r="C123" s="182">
        <f t="shared" si="43"/>
        <v>0</v>
      </c>
      <c r="D123" s="218">
        <f t="shared" si="29"/>
        <v>0</v>
      </c>
      <c r="E123" s="224"/>
      <c r="F123" s="162"/>
      <c r="G123" s="232"/>
      <c r="H123" s="162"/>
      <c r="I123" s="224"/>
      <c r="J123" s="162"/>
      <c r="K123" s="233"/>
      <c r="L123" s="166"/>
      <c r="M123" s="224"/>
      <c r="N123" s="162"/>
      <c r="O123" s="233"/>
      <c r="P123" s="166"/>
      <c r="Q123" s="224"/>
      <c r="R123" s="162"/>
      <c r="S123" s="233"/>
      <c r="T123" s="166"/>
      <c r="U123" s="224"/>
      <c r="V123" s="250"/>
    </row>
    <row r="124" spans="1:22" x14ac:dyDescent="0.3">
      <c r="A124" s="339">
        <v>3433</v>
      </c>
      <c r="B124" s="339" t="s">
        <v>335</v>
      </c>
      <c r="C124" s="182">
        <f t="shared" si="43"/>
        <v>337</v>
      </c>
      <c r="D124" s="218">
        <f t="shared" si="29"/>
        <v>308.73</v>
      </c>
      <c r="E124" s="224">
        <v>5</v>
      </c>
      <c r="F124" s="225"/>
      <c r="G124" s="226"/>
      <c r="H124" s="162"/>
      <c r="I124" s="224"/>
      <c r="J124" s="225"/>
      <c r="K124" s="233"/>
      <c r="L124" s="164"/>
      <c r="M124" s="224">
        <f>SUM(M125:M127)</f>
        <v>332</v>
      </c>
      <c r="N124" s="225">
        <f>SUM(N125:N127)</f>
        <v>308.73</v>
      </c>
      <c r="O124" s="233"/>
      <c r="P124" s="164"/>
      <c r="Q124" s="224"/>
      <c r="R124" s="225"/>
      <c r="S124" s="233"/>
      <c r="T124" s="164"/>
      <c r="U124" s="224"/>
      <c r="V124" s="250"/>
    </row>
    <row r="125" spans="1:22" x14ac:dyDescent="0.3">
      <c r="A125" s="339">
        <v>34332</v>
      </c>
      <c r="B125" s="339" t="s">
        <v>336</v>
      </c>
      <c r="C125" s="182">
        <f t="shared" si="43"/>
        <v>122</v>
      </c>
      <c r="D125" s="218">
        <f t="shared" si="29"/>
        <v>102.01</v>
      </c>
      <c r="E125" s="224"/>
      <c r="F125" s="225"/>
      <c r="G125" s="226"/>
      <c r="H125" s="162"/>
      <c r="I125" s="224"/>
      <c r="J125" s="225"/>
      <c r="K125" s="233"/>
      <c r="L125" s="164"/>
      <c r="M125" s="224">
        <v>122</v>
      </c>
      <c r="N125" s="225">
        <v>102.01</v>
      </c>
      <c r="O125" s="233"/>
      <c r="P125" s="164"/>
      <c r="Q125" s="224"/>
      <c r="R125" s="225"/>
      <c r="S125" s="233"/>
      <c r="T125" s="164"/>
      <c r="U125" s="224"/>
      <c r="V125" s="250"/>
    </row>
    <row r="126" spans="1:22" x14ac:dyDescent="0.3">
      <c r="A126" s="339">
        <v>34333</v>
      </c>
      <c r="B126" s="339" t="s">
        <v>337</v>
      </c>
      <c r="C126" s="182">
        <f t="shared" si="43"/>
        <v>5</v>
      </c>
      <c r="D126" s="218">
        <f t="shared" si="29"/>
        <v>4.09</v>
      </c>
      <c r="E126" s="224">
        <v>5</v>
      </c>
      <c r="F126" s="225"/>
      <c r="G126" s="226"/>
      <c r="H126" s="162"/>
      <c r="I126" s="224"/>
      <c r="J126" s="225"/>
      <c r="K126" s="233"/>
      <c r="L126" s="164"/>
      <c r="M126" s="224"/>
      <c r="N126" s="225">
        <v>4.09</v>
      </c>
      <c r="O126" s="233"/>
      <c r="P126" s="164"/>
      <c r="Q126" s="224"/>
      <c r="R126" s="225"/>
      <c r="S126" s="233"/>
      <c r="T126" s="164"/>
      <c r="U126" s="224"/>
      <c r="V126" s="250"/>
    </row>
    <row r="127" spans="1:22" x14ac:dyDescent="0.3">
      <c r="A127" s="339">
        <v>34339</v>
      </c>
      <c r="B127" s="339" t="s">
        <v>338</v>
      </c>
      <c r="C127" s="182">
        <f t="shared" si="43"/>
        <v>210</v>
      </c>
      <c r="D127" s="218">
        <f t="shared" si="29"/>
        <v>202.63</v>
      </c>
      <c r="E127" s="224"/>
      <c r="F127" s="225"/>
      <c r="G127" s="226"/>
      <c r="H127" s="162"/>
      <c r="I127" s="224"/>
      <c r="J127" s="225"/>
      <c r="K127" s="233"/>
      <c r="L127" s="164"/>
      <c r="M127" s="224">
        <v>210</v>
      </c>
      <c r="N127" s="225">
        <v>202.63</v>
      </c>
      <c r="O127" s="233"/>
      <c r="P127" s="164"/>
      <c r="Q127" s="224"/>
      <c r="R127" s="225"/>
      <c r="S127" s="233"/>
      <c r="T127" s="164"/>
      <c r="U127" s="224"/>
      <c r="V127" s="250"/>
    </row>
    <row r="128" spans="1:22" x14ac:dyDescent="0.3">
      <c r="A128" s="340">
        <v>36</v>
      </c>
      <c r="B128" s="340" t="s">
        <v>339</v>
      </c>
      <c r="C128" s="182">
        <f>SUM(E128+I128+G128+K128+M128+O128+Q128+S128+U128)</f>
        <v>0</v>
      </c>
      <c r="D128" s="218">
        <f t="shared" si="29"/>
        <v>0</v>
      </c>
      <c r="E128" s="246">
        <f>SUM(E129+E132+E135)</f>
        <v>0</v>
      </c>
      <c r="F128" s="219">
        <f t="shared" ref="F128:V128" si="45">SUM(F129+F132+F135)</f>
        <v>0</v>
      </c>
      <c r="G128" s="186">
        <f>SUM(G129+G132+G135)</f>
        <v>0</v>
      </c>
      <c r="H128" s="185">
        <f>SUM(H129+H132+H135)</f>
        <v>0</v>
      </c>
      <c r="I128" s="246">
        <f t="shared" si="45"/>
        <v>0</v>
      </c>
      <c r="J128" s="219">
        <f t="shared" si="45"/>
        <v>0</v>
      </c>
      <c r="K128" s="247">
        <f t="shared" si="45"/>
        <v>0</v>
      </c>
      <c r="L128" s="248">
        <f t="shared" si="45"/>
        <v>0</v>
      </c>
      <c r="M128" s="246">
        <f t="shared" si="45"/>
        <v>0</v>
      </c>
      <c r="N128" s="219">
        <f t="shared" si="45"/>
        <v>0</v>
      </c>
      <c r="O128" s="247">
        <f t="shared" si="45"/>
        <v>0</v>
      </c>
      <c r="P128" s="248">
        <f t="shared" si="45"/>
        <v>0</v>
      </c>
      <c r="Q128" s="246">
        <f t="shared" si="45"/>
        <v>0</v>
      </c>
      <c r="R128" s="219">
        <f t="shared" si="45"/>
        <v>0</v>
      </c>
      <c r="S128" s="247">
        <f t="shared" si="45"/>
        <v>0</v>
      </c>
      <c r="T128" s="248">
        <f t="shared" si="45"/>
        <v>0</v>
      </c>
      <c r="U128" s="246">
        <f t="shared" si="45"/>
        <v>0</v>
      </c>
      <c r="V128" s="253">
        <f t="shared" si="45"/>
        <v>0</v>
      </c>
    </row>
    <row r="129" spans="1:22" x14ac:dyDescent="0.3">
      <c r="A129" s="340">
        <v>363</v>
      </c>
      <c r="B129" s="340" t="s">
        <v>340</v>
      </c>
      <c r="C129" s="182">
        <f t="shared" si="43"/>
        <v>0</v>
      </c>
      <c r="D129" s="218">
        <f t="shared" si="29"/>
        <v>0</v>
      </c>
      <c r="E129" s="246">
        <f>SUM(E130)</f>
        <v>0</v>
      </c>
      <c r="F129" s="219">
        <f t="shared" ref="F129:V130" si="46">SUM(F130)</f>
        <v>0</v>
      </c>
      <c r="G129" s="186">
        <f>SUM(G130)</f>
        <v>0</v>
      </c>
      <c r="H129" s="185">
        <f>SUM(H130)</f>
        <v>0</v>
      </c>
      <c r="I129" s="246">
        <f t="shared" si="46"/>
        <v>0</v>
      </c>
      <c r="J129" s="219">
        <f t="shared" si="46"/>
        <v>0</v>
      </c>
      <c r="K129" s="247">
        <f t="shared" si="46"/>
        <v>0</v>
      </c>
      <c r="L129" s="248">
        <f t="shared" si="46"/>
        <v>0</v>
      </c>
      <c r="M129" s="246">
        <f t="shared" si="46"/>
        <v>0</v>
      </c>
      <c r="N129" s="219">
        <f t="shared" si="46"/>
        <v>0</v>
      </c>
      <c r="O129" s="247">
        <f t="shared" si="46"/>
        <v>0</v>
      </c>
      <c r="P129" s="248">
        <f t="shared" si="46"/>
        <v>0</v>
      </c>
      <c r="Q129" s="246">
        <f t="shared" si="46"/>
        <v>0</v>
      </c>
      <c r="R129" s="219">
        <f t="shared" si="46"/>
        <v>0</v>
      </c>
      <c r="S129" s="247">
        <f t="shared" si="46"/>
        <v>0</v>
      </c>
      <c r="T129" s="248">
        <f t="shared" si="46"/>
        <v>0</v>
      </c>
      <c r="U129" s="246">
        <f t="shared" si="46"/>
        <v>0</v>
      </c>
      <c r="V129" s="253">
        <f t="shared" si="46"/>
        <v>0</v>
      </c>
    </row>
    <row r="130" spans="1:22" x14ac:dyDescent="0.3">
      <c r="A130" s="254">
        <v>3631</v>
      </c>
      <c r="B130" s="258" t="s">
        <v>341</v>
      </c>
      <c r="C130" s="182">
        <f t="shared" si="43"/>
        <v>0</v>
      </c>
      <c r="D130" s="218">
        <f t="shared" si="29"/>
        <v>0</v>
      </c>
      <c r="E130" s="224">
        <f>SUM(E131)</f>
        <v>0</v>
      </c>
      <c r="F130" s="225">
        <f t="shared" si="46"/>
        <v>0</v>
      </c>
      <c r="G130" s="226">
        <f>SUM(G131)</f>
        <v>0</v>
      </c>
      <c r="H130" s="162">
        <f>SUM(H131)</f>
        <v>0</v>
      </c>
      <c r="I130" s="224">
        <f t="shared" si="46"/>
        <v>0</v>
      </c>
      <c r="J130" s="225">
        <f t="shared" si="46"/>
        <v>0</v>
      </c>
      <c r="K130" s="233">
        <f t="shared" si="46"/>
        <v>0</v>
      </c>
      <c r="L130" s="164">
        <f t="shared" si="46"/>
        <v>0</v>
      </c>
      <c r="M130" s="224">
        <f t="shared" si="46"/>
        <v>0</v>
      </c>
      <c r="N130" s="225">
        <f t="shared" si="46"/>
        <v>0</v>
      </c>
      <c r="O130" s="233">
        <f t="shared" si="46"/>
        <v>0</v>
      </c>
      <c r="P130" s="164">
        <f t="shared" si="46"/>
        <v>0</v>
      </c>
      <c r="Q130" s="224">
        <f t="shared" si="46"/>
        <v>0</v>
      </c>
      <c r="R130" s="225">
        <f t="shared" si="46"/>
        <v>0</v>
      </c>
      <c r="S130" s="233">
        <f t="shared" si="46"/>
        <v>0</v>
      </c>
      <c r="T130" s="164">
        <f t="shared" si="46"/>
        <v>0</v>
      </c>
      <c r="U130" s="224">
        <f t="shared" si="46"/>
        <v>0</v>
      </c>
      <c r="V130" s="250">
        <f t="shared" si="46"/>
        <v>0</v>
      </c>
    </row>
    <row r="131" spans="1:22" ht="28.8" x14ac:dyDescent="0.3">
      <c r="A131" s="254">
        <v>36319</v>
      </c>
      <c r="B131" s="259" t="s">
        <v>342</v>
      </c>
      <c r="C131" s="182">
        <f t="shared" si="43"/>
        <v>0</v>
      </c>
      <c r="D131" s="218">
        <f t="shared" si="29"/>
        <v>0</v>
      </c>
      <c r="E131" s="224"/>
      <c r="F131" s="162"/>
      <c r="G131" s="232"/>
      <c r="H131" s="162"/>
      <c r="I131" s="224"/>
      <c r="J131" s="162"/>
      <c r="K131" s="233"/>
      <c r="L131" s="166"/>
      <c r="M131" s="224"/>
      <c r="N131" s="162"/>
      <c r="O131" s="233"/>
      <c r="P131" s="166"/>
      <c r="Q131" s="224"/>
      <c r="R131" s="162"/>
      <c r="S131" s="233"/>
      <c r="T131" s="166"/>
      <c r="U131" s="224"/>
      <c r="V131" s="250"/>
    </row>
    <row r="132" spans="1:22" x14ac:dyDescent="0.3">
      <c r="A132" s="252">
        <v>368</v>
      </c>
      <c r="B132" s="260" t="s">
        <v>343</v>
      </c>
      <c r="C132" s="182">
        <f t="shared" si="43"/>
        <v>0</v>
      </c>
      <c r="D132" s="218">
        <f t="shared" si="29"/>
        <v>0</v>
      </c>
      <c r="E132" s="246">
        <f>SUM(E133)</f>
        <v>0</v>
      </c>
      <c r="F132" s="219">
        <f t="shared" ref="F132:V133" si="47">SUM(F133)</f>
        <v>0</v>
      </c>
      <c r="G132" s="186">
        <f>SUM(G133)</f>
        <v>0</v>
      </c>
      <c r="H132" s="185">
        <f>SUM(H133)</f>
        <v>0</v>
      </c>
      <c r="I132" s="246">
        <f t="shared" si="47"/>
        <v>0</v>
      </c>
      <c r="J132" s="219">
        <f t="shared" si="47"/>
        <v>0</v>
      </c>
      <c r="K132" s="247">
        <f t="shared" si="47"/>
        <v>0</v>
      </c>
      <c r="L132" s="248">
        <f t="shared" si="47"/>
        <v>0</v>
      </c>
      <c r="M132" s="246">
        <f t="shared" si="47"/>
        <v>0</v>
      </c>
      <c r="N132" s="219">
        <f t="shared" si="47"/>
        <v>0</v>
      </c>
      <c r="O132" s="247">
        <f t="shared" si="47"/>
        <v>0</v>
      </c>
      <c r="P132" s="248">
        <f t="shared" si="47"/>
        <v>0</v>
      </c>
      <c r="Q132" s="246">
        <f t="shared" si="47"/>
        <v>0</v>
      </c>
      <c r="R132" s="219">
        <f t="shared" si="47"/>
        <v>0</v>
      </c>
      <c r="S132" s="247">
        <f t="shared" si="47"/>
        <v>0</v>
      </c>
      <c r="T132" s="248">
        <f t="shared" si="47"/>
        <v>0</v>
      </c>
      <c r="U132" s="246">
        <f t="shared" si="47"/>
        <v>0</v>
      </c>
      <c r="V132" s="253">
        <f t="shared" si="47"/>
        <v>0</v>
      </c>
    </row>
    <row r="133" spans="1:22" x14ac:dyDescent="0.3">
      <c r="A133" s="261">
        <v>3681</v>
      </c>
      <c r="B133" s="262" t="s">
        <v>344</v>
      </c>
      <c r="C133" s="182">
        <f t="shared" si="43"/>
        <v>0</v>
      </c>
      <c r="D133" s="218">
        <f t="shared" si="29"/>
        <v>0</v>
      </c>
      <c r="E133" s="224">
        <f>SUM(E134)</f>
        <v>0</v>
      </c>
      <c r="F133" s="225">
        <f t="shared" si="47"/>
        <v>0</v>
      </c>
      <c r="G133" s="226">
        <f>SUM(G134)</f>
        <v>0</v>
      </c>
      <c r="H133" s="162">
        <f>SUM(H134)</f>
        <v>0</v>
      </c>
      <c r="I133" s="224">
        <f t="shared" si="47"/>
        <v>0</v>
      </c>
      <c r="J133" s="225">
        <f t="shared" si="47"/>
        <v>0</v>
      </c>
      <c r="K133" s="233">
        <f t="shared" si="47"/>
        <v>0</v>
      </c>
      <c r="L133" s="164">
        <f t="shared" si="47"/>
        <v>0</v>
      </c>
      <c r="M133" s="224">
        <f t="shared" si="47"/>
        <v>0</v>
      </c>
      <c r="N133" s="225">
        <f t="shared" si="47"/>
        <v>0</v>
      </c>
      <c r="O133" s="233">
        <f t="shared" si="47"/>
        <v>0</v>
      </c>
      <c r="P133" s="164">
        <f t="shared" si="47"/>
        <v>0</v>
      </c>
      <c r="Q133" s="224">
        <f t="shared" si="47"/>
        <v>0</v>
      </c>
      <c r="R133" s="225">
        <f t="shared" si="47"/>
        <v>0</v>
      </c>
      <c r="S133" s="233">
        <f t="shared" si="47"/>
        <v>0</v>
      </c>
      <c r="T133" s="164">
        <f t="shared" si="47"/>
        <v>0</v>
      </c>
      <c r="U133" s="224">
        <f t="shared" si="47"/>
        <v>0</v>
      </c>
      <c r="V133" s="250">
        <f t="shared" si="47"/>
        <v>0</v>
      </c>
    </row>
    <row r="134" spans="1:22" ht="28.8" x14ac:dyDescent="0.3">
      <c r="A134" s="263" t="s">
        <v>345</v>
      </c>
      <c r="B134" s="264" t="s">
        <v>346</v>
      </c>
      <c r="C134" s="182">
        <f t="shared" si="43"/>
        <v>0</v>
      </c>
      <c r="D134" s="218">
        <f t="shared" si="29"/>
        <v>0</v>
      </c>
      <c r="E134" s="224"/>
      <c r="F134" s="162"/>
      <c r="G134" s="232"/>
      <c r="H134" s="162"/>
      <c r="I134" s="224"/>
      <c r="J134" s="162"/>
      <c r="K134" s="233"/>
      <c r="L134" s="166"/>
      <c r="M134" s="224"/>
      <c r="N134" s="162"/>
      <c r="O134" s="233"/>
      <c r="P134" s="166"/>
      <c r="Q134" s="224"/>
      <c r="R134" s="162"/>
      <c r="S134" s="233"/>
      <c r="T134" s="166"/>
      <c r="U134" s="224"/>
      <c r="V134" s="250"/>
    </row>
    <row r="135" spans="1:22" x14ac:dyDescent="0.3">
      <c r="A135" s="252">
        <v>369</v>
      </c>
      <c r="B135" s="252" t="s">
        <v>347</v>
      </c>
      <c r="C135" s="182">
        <f t="shared" si="43"/>
        <v>0</v>
      </c>
      <c r="D135" s="218">
        <f t="shared" si="29"/>
        <v>0</v>
      </c>
      <c r="E135" s="246">
        <f>SUM(E136)</f>
        <v>0</v>
      </c>
      <c r="F135" s="219">
        <f t="shared" ref="F135:V136" si="48">SUM(F136)</f>
        <v>0</v>
      </c>
      <c r="G135" s="186">
        <f>SUM(G136)</f>
        <v>0</v>
      </c>
      <c r="H135" s="185">
        <f>SUM(H136)</f>
        <v>0</v>
      </c>
      <c r="I135" s="246">
        <f t="shared" si="48"/>
        <v>0</v>
      </c>
      <c r="J135" s="219">
        <f t="shared" si="48"/>
        <v>0</v>
      </c>
      <c r="K135" s="247">
        <f t="shared" si="48"/>
        <v>0</v>
      </c>
      <c r="L135" s="248">
        <f t="shared" si="48"/>
        <v>0</v>
      </c>
      <c r="M135" s="246">
        <f t="shared" si="48"/>
        <v>0</v>
      </c>
      <c r="N135" s="219">
        <f t="shared" si="48"/>
        <v>0</v>
      </c>
      <c r="O135" s="247">
        <f t="shared" si="48"/>
        <v>0</v>
      </c>
      <c r="P135" s="248">
        <f t="shared" si="48"/>
        <v>0</v>
      </c>
      <c r="Q135" s="246">
        <f t="shared" si="48"/>
        <v>0</v>
      </c>
      <c r="R135" s="219">
        <f t="shared" si="48"/>
        <v>0</v>
      </c>
      <c r="S135" s="247">
        <f t="shared" si="48"/>
        <v>0</v>
      </c>
      <c r="T135" s="248">
        <f t="shared" si="48"/>
        <v>0</v>
      </c>
      <c r="U135" s="246">
        <f t="shared" si="48"/>
        <v>0</v>
      </c>
      <c r="V135" s="253">
        <f t="shared" si="48"/>
        <v>0</v>
      </c>
    </row>
    <row r="136" spans="1:22" x14ac:dyDescent="0.3">
      <c r="A136" s="254">
        <v>3691</v>
      </c>
      <c r="B136" s="258" t="s">
        <v>348</v>
      </c>
      <c r="C136" s="182">
        <f t="shared" si="43"/>
        <v>0</v>
      </c>
      <c r="D136" s="218">
        <f t="shared" si="29"/>
        <v>0</v>
      </c>
      <c r="E136" s="224">
        <f>SUM(E137)</f>
        <v>0</v>
      </c>
      <c r="F136" s="225">
        <f t="shared" si="48"/>
        <v>0</v>
      </c>
      <c r="G136" s="226">
        <f>SUM(G137)</f>
        <v>0</v>
      </c>
      <c r="H136" s="162">
        <f>SUM(H137)</f>
        <v>0</v>
      </c>
      <c r="I136" s="224">
        <f t="shared" si="48"/>
        <v>0</v>
      </c>
      <c r="J136" s="225">
        <f t="shared" si="48"/>
        <v>0</v>
      </c>
      <c r="K136" s="233">
        <f t="shared" si="48"/>
        <v>0</v>
      </c>
      <c r="L136" s="164">
        <f t="shared" si="48"/>
        <v>0</v>
      </c>
      <c r="M136" s="224">
        <f t="shared" si="48"/>
        <v>0</v>
      </c>
      <c r="N136" s="225">
        <f t="shared" si="48"/>
        <v>0</v>
      </c>
      <c r="O136" s="233">
        <f t="shared" si="48"/>
        <v>0</v>
      </c>
      <c r="P136" s="164">
        <f t="shared" si="48"/>
        <v>0</v>
      </c>
      <c r="Q136" s="224">
        <f t="shared" si="48"/>
        <v>0</v>
      </c>
      <c r="R136" s="225">
        <f t="shared" si="48"/>
        <v>0</v>
      </c>
      <c r="S136" s="233">
        <f t="shared" si="48"/>
        <v>0</v>
      </c>
      <c r="T136" s="164">
        <f t="shared" si="48"/>
        <v>0</v>
      </c>
      <c r="U136" s="224">
        <f t="shared" si="48"/>
        <v>0</v>
      </c>
      <c r="V136" s="250">
        <f t="shared" si="48"/>
        <v>0</v>
      </c>
    </row>
    <row r="137" spans="1:22" x14ac:dyDescent="0.3">
      <c r="A137" s="254">
        <v>36911</v>
      </c>
      <c r="B137" s="259" t="s">
        <v>348</v>
      </c>
      <c r="C137" s="182">
        <f t="shared" si="28"/>
        <v>0</v>
      </c>
      <c r="D137" s="218">
        <f t="shared" si="29"/>
        <v>0</v>
      </c>
      <c r="E137" s="224"/>
      <c r="F137" s="162"/>
      <c r="G137" s="232"/>
      <c r="H137" s="162"/>
      <c r="I137" s="224"/>
      <c r="J137" s="162"/>
      <c r="K137" s="233"/>
      <c r="L137" s="166"/>
      <c r="M137" s="224"/>
      <c r="N137" s="162"/>
      <c r="O137" s="233"/>
      <c r="P137" s="166"/>
      <c r="Q137" s="224"/>
      <c r="R137" s="162"/>
      <c r="S137" s="233"/>
      <c r="T137" s="166"/>
      <c r="U137" s="224"/>
      <c r="V137" s="250"/>
    </row>
    <row r="138" spans="1:22" ht="28.8" x14ac:dyDescent="0.3">
      <c r="A138" s="265">
        <v>37</v>
      </c>
      <c r="B138" s="260" t="s">
        <v>54</v>
      </c>
      <c r="C138" s="182">
        <f t="shared" si="28"/>
        <v>7963</v>
      </c>
      <c r="D138" s="218">
        <f t="shared" si="29"/>
        <v>342.56</v>
      </c>
      <c r="E138" s="246">
        <f>SUM(E139)</f>
        <v>0</v>
      </c>
      <c r="F138" s="219">
        <f t="shared" ref="F138:V139" si="49">SUM(F139)</f>
        <v>0</v>
      </c>
      <c r="G138" s="186">
        <f>SUM(G139)</f>
        <v>0</v>
      </c>
      <c r="H138" s="185">
        <f>SUM(H139)</f>
        <v>0</v>
      </c>
      <c r="I138" s="246">
        <f t="shared" si="49"/>
        <v>0</v>
      </c>
      <c r="J138" s="219">
        <f t="shared" si="49"/>
        <v>0</v>
      </c>
      <c r="K138" s="247">
        <f t="shared" si="49"/>
        <v>0</v>
      </c>
      <c r="L138" s="248">
        <f t="shared" si="49"/>
        <v>0</v>
      </c>
      <c r="M138" s="246">
        <f t="shared" si="49"/>
        <v>7963</v>
      </c>
      <c r="N138" s="219">
        <f t="shared" si="49"/>
        <v>342.56</v>
      </c>
      <c r="O138" s="247">
        <f t="shared" si="49"/>
        <v>0</v>
      </c>
      <c r="P138" s="248">
        <f t="shared" si="49"/>
        <v>0</v>
      </c>
      <c r="Q138" s="246">
        <f t="shared" si="49"/>
        <v>0</v>
      </c>
      <c r="R138" s="219">
        <f t="shared" si="49"/>
        <v>0</v>
      </c>
      <c r="S138" s="247">
        <f t="shared" si="49"/>
        <v>0</v>
      </c>
      <c r="T138" s="248">
        <f t="shared" si="49"/>
        <v>0</v>
      </c>
      <c r="U138" s="246">
        <f t="shared" si="49"/>
        <v>0</v>
      </c>
      <c r="V138" s="253">
        <f t="shared" si="49"/>
        <v>0</v>
      </c>
    </row>
    <row r="139" spans="1:22" x14ac:dyDescent="0.3">
      <c r="A139" s="265">
        <v>372</v>
      </c>
      <c r="B139" s="260" t="s">
        <v>349</v>
      </c>
      <c r="C139" s="182">
        <f t="shared" si="28"/>
        <v>7963</v>
      </c>
      <c r="D139" s="218">
        <f t="shared" si="29"/>
        <v>342.56</v>
      </c>
      <c r="E139" s="246">
        <f>SUM(E140)</f>
        <v>0</v>
      </c>
      <c r="F139" s="219">
        <f t="shared" si="49"/>
        <v>0</v>
      </c>
      <c r="G139" s="186">
        <f>SUM(G140)</f>
        <v>0</v>
      </c>
      <c r="H139" s="185">
        <f>SUM(H140)</f>
        <v>0</v>
      </c>
      <c r="I139" s="246">
        <f t="shared" si="49"/>
        <v>0</v>
      </c>
      <c r="J139" s="219">
        <f t="shared" si="49"/>
        <v>0</v>
      </c>
      <c r="K139" s="247">
        <f t="shared" si="49"/>
        <v>0</v>
      </c>
      <c r="L139" s="248">
        <f t="shared" si="49"/>
        <v>0</v>
      </c>
      <c r="M139" s="246">
        <f>SUM(M140+M150)</f>
        <v>7963</v>
      </c>
      <c r="N139" s="219">
        <f t="shared" si="49"/>
        <v>342.56</v>
      </c>
      <c r="O139" s="247">
        <f t="shared" si="49"/>
        <v>0</v>
      </c>
      <c r="P139" s="248">
        <f t="shared" si="49"/>
        <v>0</v>
      </c>
      <c r="Q139" s="246">
        <f t="shared" si="49"/>
        <v>0</v>
      </c>
      <c r="R139" s="219">
        <f t="shared" si="49"/>
        <v>0</v>
      </c>
      <c r="S139" s="247">
        <f t="shared" si="49"/>
        <v>0</v>
      </c>
      <c r="T139" s="248">
        <f t="shared" si="49"/>
        <v>0</v>
      </c>
      <c r="U139" s="246">
        <f t="shared" si="49"/>
        <v>0</v>
      </c>
      <c r="V139" s="253">
        <f t="shared" si="49"/>
        <v>0</v>
      </c>
    </row>
    <row r="140" spans="1:22" x14ac:dyDescent="0.3">
      <c r="A140" s="265">
        <v>3721</v>
      </c>
      <c r="B140" s="260" t="s">
        <v>350</v>
      </c>
      <c r="C140" s="182">
        <f t="shared" si="28"/>
        <v>0</v>
      </c>
      <c r="D140" s="218">
        <f t="shared" si="29"/>
        <v>342.56</v>
      </c>
      <c r="E140" s="246">
        <f>SUM(E141:E149)</f>
        <v>0</v>
      </c>
      <c r="F140" s="219">
        <f t="shared" ref="F140:V140" si="50">SUM(F141:F149)</f>
        <v>0</v>
      </c>
      <c r="G140" s="186">
        <f>SUM(G141:G149)</f>
        <v>0</v>
      </c>
      <c r="H140" s="185">
        <f>SUM(H141:H149)</f>
        <v>0</v>
      </c>
      <c r="I140" s="246">
        <f t="shared" si="50"/>
        <v>0</v>
      </c>
      <c r="J140" s="219">
        <f t="shared" si="50"/>
        <v>0</v>
      </c>
      <c r="K140" s="247">
        <f t="shared" si="50"/>
        <v>0</v>
      </c>
      <c r="L140" s="248">
        <f t="shared" si="50"/>
        <v>0</v>
      </c>
      <c r="M140" s="246">
        <f t="shared" si="50"/>
        <v>0</v>
      </c>
      <c r="N140" s="219">
        <f t="shared" si="50"/>
        <v>342.56</v>
      </c>
      <c r="O140" s="247">
        <f t="shared" si="50"/>
        <v>0</v>
      </c>
      <c r="P140" s="248">
        <f t="shared" si="50"/>
        <v>0</v>
      </c>
      <c r="Q140" s="246">
        <f t="shared" si="50"/>
        <v>0</v>
      </c>
      <c r="R140" s="219">
        <f t="shared" si="50"/>
        <v>0</v>
      </c>
      <c r="S140" s="247">
        <f t="shared" si="50"/>
        <v>0</v>
      </c>
      <c r="T140" s="248">
        <f t="shared" si="50"/>
        <v>0</v>
      </c>
      <c r="U140" s="246">
        <f t="shared" si="50"/>
        <v>0</v>
      </c>
      <c r="V140" s="253">
        <f t="shared" si="50"/>
        <v>0</v>
      </c>
    </row>
    <row r="141" spans="1:22" x14ac:dyDescent="0.3">
      <c r="A141" s="255" t="s">
        <v>351</v>
      </c>
      <c r="B141" s="264" t="s">
        <v>352</v>
      </c>
      <c r="C141" s="182">
        <f t="shared" si="28"/>
        <v>0</v>
      </c>
      <c r="D141" s="218">
        <f t="shared" si="29"/>
        <v>0</v>
      </c>
      <c r="E141" s="224"/>
      <c r="F141" s="162"/>
      <c r="G141" s="232"/>
      <c r="H141" s="162"/>
      <c r="I141" s="224"/>
      <c r="J141" s="162"/>
      <c r="K141" s="233"/>
      <c r="L141" s="166"/>
      <c r="M141" s="224"/>
      <c r="N141" s="162"/>
      <c r="O141" s="233"/>
      <c r="P141" s="166"/>
      <c r="Q141" s="224"/>
      <c r="R141" s="162"/>
      <c r="S141" s="233"/>
      <c r="T141" s="166"/>
      <c r="U141" s="224"/>
      <c r="V141" s="250"/>
    </row>
    <row r="142" spans="1:22" x14ac:dyDescent="0.3">
      <c r="A142" s="255" t="s">
        <v>353</v>
      </c>
      <c r="B142" s="264" t="s">
        <v>354</v>
      </c>
      <c r="C142" s="182">
        <f t="shared" si="28"/>
        <v>0</v>
      </c>
      <c r="D142" s="218">
        <f t="shared" si="29"/>
        <v>0</v>
      </c>
      <c r="E142" s="224"/>
      <c r="F142" s="162"/>
      <c r="G142" s="232"/>
      <c r="H142" s="162"/>
      <c r="I142" s="224"/>
      <c r="J142" s="162"/>
      <c r="K142" s="233"/>
      <c r="L142" s="166"/>
      <c r="M142" s="224"/>
      <c r="N142" s="162"/>
      <c r="O142" s="233"/>
      <c r="P142" s="166"/>
      <c r="Q142" s="224"/>
      <c r="R142" s="162"/>
      <c r="S142" s="233"/>
      <c r="T142" s="166"/>
      <c r="U142" s="224"/>
      <c r="V142" s="250"/>
    </row>
    <row r="143" spans="1:22" x14ac:dyDescent="0.3">
      <c r="A143" s="255" t="s">
        <v>355</v>
      </c>
      <c r="B143" s="264" t="s">
        <v>356</v>
      </c>
      <c r="C143" s="182">
        <f t="shared" si="28"/>
        <v>0</v>
      </c>
      <c r="D143" s="218">
        <f t="shared" si="29"/>
        <v>0</v>
      </c>
      <c r="E143" s="224"/>
      <c r="F143" s="162"/>
      <c r="G143" s="232"/>
      <c r="H143" s="162"/>
      <c r="I143" s="224"/>
      <c r="J143" s="162"/>
      <c r="K143" s="233"/>
      <c r="L143" s="166"/>
      <c r="M143" s="224"/>
      <c r="N143" s="162"/>
      <c r="O143" s="233"/>
      <c r="P143" s="166"/>
      <c r="Q143" s="224"/>
      <c r="R143" s="162"/>
      <c r="S143" s="233"/>
      <c r="T143" s="166"/>
      <c r="U143" s="224"/>
      <c r="V143" s="250"/>
    </row>
    <row r="144" spans="1:22" x14ac:dyDescent="0.3">
      <c r="A144" s="255" t="s">
        <v>357</v>
      </c>
      <c r="B144" s="264" t="s">
        <v>358</v>
      </c>
      <c r="C144" s="182">
        <f t="shared" si="28"/>
        <v>0</v>
      </c>
      <c r="D144" s="218">
        <f t="shared" si="29"/>
        <v>0</v>
      </c>
      <c r="E144" s="224"/>
      <c r="F144" s="162"/>
      <c r="G144" s="232"/>
      <c r="H144" s="162"/>
      <c r="I144" s="224"/>
      <c r="J144" s="162"/>
      <c r="K144" s="233"/>
      <c r="L144" s="166"/>
      <c r="M144" s="224"/>
      <c r="N144" s="162"/>
      <c r="O144" s="233"/>
      <c r="P144" s="166"/>
      <c r="Q144" s="224"/>
      <c r="R144" s="162"/>
      <c r="S144" s="233"/>
      <c r="T144" s="166"/>
      <c r="U144" s="224"/>
      <c r="V144" s="250"/>
    </row>
    <row r="145" spans="1:22" x14ac:dyDescent="0.3">
      <c r="A145" s="255" t="s">
        <v>359</v>
      </c>
      <c r="B145" s="264" t="s">
        <v>360</v>
      </c>
      <c r="C145" s="182">
        <f t="shared" si="28"/>
        <v>0</v>
      </c>
      <c r="D145" s="218">
        <f t="shared" si="29"/>
        <v>0</v>
      </c>
      <c r="E145" s="224"/>
      <c r="F145" s="162"/>
      <c r="G145" s="232"/>
      <c r="H145" s="162"/>
      <c r="I145" s="224"/>
      <c r="J145" s="162"/>
      <c r="K145" s="233"/>
      <c r="L145" s="166"/>
      <c r="M145" s="224"/>
      <c r="N145" s="162"/>
      <c r="O145" s="233"/>
      <c r="P145" s="166"/>
      <c r="Q145" s="224"/>
      <c r="R145" s="162"/>
      <c r="S145" s="233"/>
      <c r="T145" s="166"/>
      <c r="U145" s="224"/>
      <c r="V145" s="250"/>
    </row>
    <row r="146" spans="1:22" ht="28.8" x14ac:dyDescent="0.3">
      <c r="A146" s="255" t="s">
        <v>361</v>
      </c>
      <c r="B146" s="264" t="s">
        <v>362</v>
      </c>
      <c r="C146" s="182">
        <f t="shared" si="28"/>
        <v>0</v>
      </c>
      <c r="D146" s="218">
        <f t="shared" si="29"/>
        <v>0</v>
      </c>
      <c r="E146" s="224"/>
      <c r="F146" s="162"/>
      <c r="G146" s="232"/>
      <c r="H146" s="162"/>
      <c r="I146" s="224"/>
      <c r="J146" s="162"/>
      <c r="K146" s="233"/>
      <c r="L146" s="166"/>
      <c r="M146" s="224"/>
      <c r="N146" s="162"/>
      <c r="O146" s="233"/>
      <c r="P146" s="166"/>
      <c r="Q146" s="224"/>
      <c r="R146" s="162"/>
      <c r="S146" s="233"/>
      <c r="T146" s="166"/>
      <c r="U146" s="224"/>
      <c r="V146" s="250"/>
    </row>
    <row r="147" spans="1:22" x14ac:dyDescent="0.3">
      <c r="A147" s="255" t="s">
        <v>363</v>
      </c>
      <c r="B147" s="264" t="s">
        <v>364</v>
      </c>
      <c r="C147" s="182">
        <f t="shared" si="28"/>
        <v>0</v>
      </c>
      <c r="D147" s="218">
        <f t="shared" si="29"/>
        <v>0</v>
      </c>
      <c r="E147" s="224"/>
      <c r="F147" s="162"/>
      <c r="G147" s="232"/>
      <c r="H147" s="162"/>
      <c r="I147" s="224"/>
      <c r="J147" s="162"/>
      <c r="K147" s="233"/>
      <c r="L147" s="166"/>
      <c r="M147" s="224"/>
      <c r="N147" s="162"/>
      <c r="O147" s="233"/>
      <c r="P147" s="166"/>
      <c r="Q147" s="224"/>
      <c r="R147" s="162"/>
      <c r="S147" s="233"/>
      <c r="T147" s="166"/>
      <c r="U147" s="224"/>
      <c r="V147" s="250"/>
    </row>
    <row r="148" spans="1:22" x14ac:dyDescent="0.3">
      <c r="A148" s="255" t="s">
        <v>365</v>
      </c>
      <c r="B148" s="264" t="s">
        <v>366</v>
      </c>
      <c r="C148" s="182">
        <f t="shared" si="28"/>
        <v>0</v>
      </c>
      <c r="D148" s="218">
        <f t="shared" si="29"/>
        <v>0</v>
      </c>
      <c r="E148" s="224"/>
      <c r="F148" s="162"/>
      <c r="G148" s="232"/>
      <c r="H148" s="162"/>
      <c r="I148" s="224"/>
      <c r="J148" s="162"/>
      <c r="K148" s="233"/>
      <c r="L148" s="166"/>
      <c r="M148" s="224"/>
      <c r="N148" s="162"/>
      <c r="O148" s="233"/>
      <c r="P148" s="166"/>
      <c r="Q148" s="224"/>
      <c r="R148" s="162"/>
      <c r="S148" s="233"/>
      <c r="T148" s="166"/>
      <c r="U148" s="224"/>
      <c r="V148" s="250"/>
    </row>
    <row r="149" spans="1:22" x14ac:dyDescent="0.3">
      <c r="A149" s="255" t="s">
        <v>367</v>
      </c>
      <c r="B149" s="264" t="s">
        <v>368</v>
      </c>
      <c r="C149" s="182">
        <f t="shared" si="28"/>
        <v>0</v>
      </c>
      <c r="D149" s="218">
        <f t="shared" si="29"/>
        <v>342.56</v>
      </c>
      <c r="E149" s="224"/>
      <c r="F149" s="162"/>
      <c r="G149" s="232"/>
      <c r="H149" s="162"/>
      <c r="I149" s="224"/>
      <c r="J149" s="162"/>
      <c r="K149" s="233"/>
      <c r="L149" s="166"/>
      <c r="M149" s="224">
        <v>0</v>
      </c>
      <c r="N149" s="162">
        <v>342.56</v>
      </c>
      <c r="O149" s="233"/>
      <c r="P149" s="166"/>
      <c r="Q149" s="224"/>
      <c r="R149" s="162"/>
      <c r="S149" s="233"/>
      <c r="T149" s="166"/>
      <c r="U149" s="224"/>
      <c r="V149" s="250"/>
    </row>
    <row r="150" spans="1:22" x14ac:dyDescent="0.3">
      <c r="A150" s="255">
        <v>3722</v>
      </c>
      <c r="B150" s="264" t="s">
        <v>369</v>
      </c>
      <c r="C150" s="182">
        <f t="shared" si="28"/>
        <v>7963</v>
      </c>
      <c r="D150" s="218">
        <f t="shared" si="29"/>
        <v>0</v>
      </c>
      <c r="E150" s="224"/>
      <c r="F150" s="225"/>
      <c r="G150" s="226"/>
      <c r="H150" s="162"/>
      <c r="I150" s="224"/>
      <c r="J150" s="225"/>
      <c r="K150" s="233"/>
      <c r="L150" s="164"/>
      <c r="M150" s="224">
        <v>7963</v>
      </c>
      <c r="N150" s="225"/>
      <c r="O150" s="233"/>
      <c r="P150" s="164"/>
      <c r="Q150" s="224"/>
      <c r="R150" s="225"/>
      <c r="S150" s="233"/>
      <c r="T150" s="164"/>
      <c r="U150" s="224"/>
      <c r="V150" s="250"/>
    </row>
    <row r="151" spans="1:22" x14ac:dyDescent="0.3">
      <c r="A151" s="255">
        <v>37229</v>
      </c>
      <c r="B151" s="264" t="s">
        <v>370</v>
      </c>
      <c r="C151" s="182">
        <f t="shared" si="28"/>
        <v>7963</v>
      </c>
      <c r="D151" s="218">
        <f t="shared" si="29"/>
        <v>0</v>
      </c>
      <c r="E151" s="224"/>
      <c r="F151" s="225"/>
      <c r="G151" s="226"/>
      <c r="H151" s="162"/>
      <c r="I151" s="224"/>
      <c r="J151" s="225"/>
      <c r="K151" s="233"/>
      <c r="L151" s="164"/>
      <c r="M151" s="224">
        <v>7963</v>
      </c>
      <c r="N151" s="225"/>
      <c r="O151" s="233"/>
      <c r="P151" s="164"/>
      <c r="Q151" s="224"/>
      <c r="R151" s="225"/>
      <c r="S151" s="233"/>
      <c r="T151" s="164"/>
      <c r="U151" s="224"/>
      <c r="V151" s="250"/>
    </row>
    <row r="152" spans="1:22" x14ac:dyDescent="0.3">
      <c r="A152" s="252">
        <v>38</v>
      </c>
      <c r="B152" s="260" t="s">
        <v>78</v>
      </c>
      <c r="C152" s="182">
        <f t="shared" si="28"/>
        <v>0</v>
      </c>
      <c r="D152" s="218">
        <f t="shared" si="29"/>
        <v>4134.13</v>
      </c>
      <c r="E152" s="246">
        <f>SUM(E153)</f>
        <v>0</v>
      </c>
      <c r="F152" s="219">
        <f t="shared" ref="F152:V153" si="51">SUM(F153)</f>
        <v>0</v>
      </c>
      <c r="G152" s="186">
        <f>SUM(G153)</f>
        <v>0</v>
      </c>
      <c r="H152" s="185">
        <f>SUM(H153)</f>
        <v>0</v>
      </c>
      <c r="I152" s="246">
        <f t="shared" si="51"/>
        <v>0</v>
      </c>
      <c r="J152" s="219">
        <f t="shared" si="51"/>
        <v>0</v>
      </c>
      <c r="K152" s="247">
        <f t="shared" si="51"/>
        <v>0</v>
      </c>
      <c r="L152" s="248">
        <f t="shared" si="51"/>
        <v>0</v>
      </c>
      <c r="M152" s="246">
        <f t="shared" si="51"/>
        <v>0</v>
      </c>
      <c r="N152" s="219">
        <f t="shared" si="51"/>
        <v>477.61</v>
      </c>
      <c r="O152" s="247">
        <f t="shared" si="51"/>
        <v>0</v>
      </c>
      <c r="P152" s="248">
        <f t="shared" si="51"/>
        <v>3656.52</v>
      </c>
      <c r="Q152" s="246">
        <f t="shared" si="51"/>
        <v>0</v>
      </c>
      <c r="R152" s="219">
        <f t="shared" si="51"/>
        <v>0</v>
      </c>
      <c r="S152" s="247">
        <f t="shared" si="51"/>
        <v>0</v>
      </c>
      <c r="T152" s="248">
        <f t="shared" si="51"/>
        <v>0</v>
      </c>
      <c r="U152" s="246">
        <f t="shared" si="51"/>
        <v>0</v>
      </c>
      <c r="V152" s="253">
        <f t="shared" si="51"/>
        <v>0</v>
      </c>
    </row>
    <row r="153" spans="1:22" x14ac:dyDescent="0.3">
      <c r="A153" s="252">
        <v>381</v>
      </c>
      <c r="B153" s="260" t="s">
        <v>371</v>
      </c>
      <c r="C153" s="182">
        <f t="shared" si="28"/>
        <v>0</v>
      </c>
      <c r="D153" s="218">
        <f>SUM(F153+H153+J153+L153+N153+P153+R153+T153+V153)</f>
        <v>4134.13</v>
      </c>
      <c r="E153" s="246">
        <f>SUM(E154)</f>
        <v>0</v>
      </c>
      <c r="F153" s="219">
        <f t="shared" si="51"/>
        <v>0</v>
      </c>
      <c r="G153" s="186">
        <f>SUM(G154)</f>
        <v>0</v>
      </c>
      <c r="H153" s="185">
        <f>SUM(H154)</f>
        <v>0</v>
      </c>
      <c r="I153" s="246">
        <f t="shared" si="51"/>
        <v>0</v>
      </c>
      <c r="J153" s="219">
        <f t="shared" si="51"/>
        <v>0</v>
      </c>
      <c r="K153" s="247">
        <f t="shared" si="51"/>
        <v>0</v>
      </c>
      <c r="L153" s="248">
        <f t="shared" si="51"/>
        <v>0</v>
      </c>
      <c r="M153" s="246">
        <f t="shared" si="51"/>
        <v>0</v>
      </c>
      <c r="N153" s="219">
        <f t="shared" si="51"/>
        <v>477.61</v>
      </c>
      <c r="O153" s="247">
        <f t="shared" si="51"/>
        <v>0</v>
      </c>
      <c r="P153" s="248">
        <f>SUM(P154)</f>
        <v>3656.52</v>
      </c>
      <c r="Q153" s="246">
        <f t="shared" si="51"/>
        <v>0</v>
      </c>
      <c r="R153" s="219">
        <f t="shared" si="51"/>
        <v>0</v>
      </c>
      <c r="S153" s="247">
        <f t="shared" si="51"/>
        <v>0</v>
      </c>
      <c r="T153" s="248">
        <f t="shared" si="51"/>
        <v>0</v>
      </c>
      <c r="U153" s="246">
        <f t="shared" si="51"/>
        <v>0</v>
      </c>
      <c r="V153" s="253">
        <f t="shared" si="51"/>
        <v>0</v>
      </c>
    </row>
    <row r="154" spans="1:22" x14ac:dyDescent="0.3">
      <c r="A154" s="265">
        <v>3811</v>
      </c>
      <c r="B154" s="260" t="s">
        <v>372</v>
      </c>
      <c r="C154" s="182">
        <f t="shared" si="28"/>
        <v>0</v>
      </c>
      <c r="D154" s="218">
        <f t="shared" si="29"/>
        <v>4134.13</v>
      </c>
      <c r="E154" s="246">
        <f>SUM(E155:E163)</f>
        <v>0</v>
      </c>
      <c r="F154" s="219">
        <f t="shared" ref="F154:V154" si="52">SUM(F155:F163)</f>
        <v>0</v>
      </c>
      <c r="G154" s="186">
        <f>SUM(G155:G163)</f>
        <v>0</v>
      </c>
      <c r="H154" s="185">
        <f>SUM(H155:H163)</f>
        <v>0</v>
      </c>
      <c r="I154" s="246">
        <f t="shared" si="52"/>
        <v>0</v>
      </c>
      <c r="J154" s="219">
        <f t="shared" si="52"/>
        <v>0</v>
      </c>
      <c r="K154" s="247">
        <f t="shared" si="52"/>
        <v>0</v>
      </c>
      <c r="L154" s="248">
        <f t="shared" si="52"/>
        <v>0</v>
      </c>
      <c r="M154" s="246">
        <f>SUM(M155:M163)</f>
        <v>0</v>
      </c>
      <c r="N154" s="219">
        <f>SUM(N155:N164)</f>
        <v>477.61</v>
      </c>
      <c r="O154" s="247">
        <f t="shared" si="52"/>
        <v>0</v>
      </c>
      <c r="P154" s="248">
        <f>SUM(P155:P166)</f>
        <v>3656.52</v>
      </c>
      <c r="Q154" s="246">
        <f t="shared" si="52"/>
        <v>0</v>
      </c>
      <c r="R154" s="219">
        <f t="shared" si="52"/>
        <v>0</v>
      </c>
      <c r="S154" s="247">
        <f t="shared" si="52"/>
        <v>0</v>
      </c>
      <c r="T154" s="248">
        <f t="shared" si="52"/>
        <v>0</v>
      </c>
      <c r="U154" s="246">
        <f t="shared" si="52"/>
        <v>0</v>
      </c>
      <c r="V154" s="253">
        <f t="shared" si="52"/>
        <v>0</v>
      </c>
    </row>
    <row r="155" spans="1:22" x14ac:dyDescent="0.3">
      <c r="A155" s="255" t="s">
        <v>373</v>
      </c>
      <c r="B155" s="259" t="s">
        <v>374</v>
      </c>
      <c r="C155" s="182">
        <f t="shared" si="28"/>
        <v>0</v>
      </c>
      <c r="D155" s="218">
        <f t="shared" si="29"/>
        <v>0</v>
      </c>
      <c r="E155" s="224"/>
      <c r="F155" s="162"/>
      <c r="G155" s="232"/>
      <c r="H155" s="162"/>
      <c r="I155" s="224"/>
      <c r="J155" s="162"/>
      <c r="K155" s="233"/>
      <c r="L155" s="166"/>
      <c r="M155" s="224"/>
      <c r="N155" s="162"/>
      <c r="O155" s="233"/>
      <c r="P155" s="166"/>
      <c r="Q155" s="224"/>
      <c r="R155" s="162"/>
      <c r="S155" s="233"/>
      <c r="T155" s="166"/>
      <c r="U155" s="224"/>
      <c r="V155" s="250"/>
    </row>
    <row r="156" spans="1:22" x14ac:dyDescent="0.3">
      <c r="A156" s="255" t="s">
        <v>375</v>
      </c>
      <c r="B156" s="259" t="s">
        <v>376</v>
      </c>
      <c r="C156" s="182">
        <f t="shared" si="28"/>
        <v>0</v>
      </c>
      <c r="D156" s="218">
        <f t="shared" si="29"/>
        <v>0</v>
      </c>
      <c r="E156" s="224"/>
      <c r="F156" s="162"/>
      <c r="G156" s="232"/>
      <c r="H156" s="162"/>
      <c r="I156" s="224"/>
      <c r="J156" s="162"/>
      <c r="K156" s="233"/>
      <c r="L156" s="166"/>
      <c r="M156" s="224"/>
      <c r="N156" s="162"/>
      <c r="O156" s="233"/>
      <c r="P156" s="166"/>
      <c r="Q156" s="224"/>
      <c r="R156" s="162"/>
      <c r="S156" s="233"/>
      <c r="T156" s="166"/>
      <c r="U156" s="224"/>
      <c r="V156" s="250"/>
    </row>
    <row r="157" spans="1:22" x14ac:dyDescent="0.3">
      <c r="A157" s="255" t="s">
        <v>377</v>
      </c>
      <c r="B157" s="259" t="s">
        <v>378</v>
      </c>
      <c r="C157" s="182">
        <f t="shared" si="28"/>
        <v>0</v>
      </c>
      <c r="D157" s="218">
        <f t="shared" si="29"/>
        <v>0</v>
      </c>
      <c r="E157" s="224"/>
      <c r="F157" s="162"/>
      <c r="G157" s="232"/>
      <c r="H157" s="162"/>
      <c r="I157" s="224"/>
      <c r="J157" s="162"/>
      <c r="K157" s="233"/>
      <c r="L157" s="166"/>
      <c r="M157" s="224"/>
      <c r="N157" s="162"/>
      <c r="O157" s="233"/>
      <c r="P157" s="166"/>
      <c r="Q157" s="224"/>
      <c r="R157" s="162"/>
      <c r="S157" s="233"/>
      <c r="T157" s="166"/>
      <c r="U157" s="224"/>
      <c r="V157" s="250"/>
    </row>
    <row r="158" spans="1:22" x14ac:dyDescent="0.3">
      <c r="A158" s="255" t="s">
        <v>379</v>
      </c>
      <c r="B158" s="259" t="s">
        <v>380</v>
      </c>
      <c r="C158" s="182">
        <f t="shared" si="28"/>
        <v>0</v>
      </c>
      <c r="D158" s="218">
        <f t="shared" si="29"/>
        <v>0</v>
      </c>
      <c r="E158" s="224"/>
      <c r="F158" s="162"/>
      <c r="G158" s="232"/>
      <c r="H158" s="162"/>
      <c r="I158" s="224"/>
      <c r="J158" s="162"/>
      <c r="K158" s="233"/>
      <c r="L158" s="166"/>
      <c r="M158" s="224"/>
      <c r="N158" s="162"/>
      <c r="O158" s="233"/>
      <c r="P158" s="166"/>
      <c r="Q158" s="224"/>
      <c r="R158" s="162"/>
      <c r="S158" s="233"/>
      <c r="T158" s="166"/>
      <c r="U158" s="224"/>
      <c r="V158" s="250"/>
    </row>
    <row r="159" spans="1:22" x14ac:dyDescent="0.3">
      <c r="A159" s="255" t="s">
        <v>381</v>
      </c>
      <c r="B159" s="259" t="s">
        <v>382</v>
      </c>
      <c r="C159" s="182">
        <f t="shared" si="28"/>
        <v>0</v>
      </c>
      <c r="D159" s="218">
        <f t="shared" si="29"/>
        <v>0</v>
      </c>
      <c r="E159" s="224"/>
      <c r="F159" s="162"/>
      <c r="G159" s="232"/>
      <c r="H159" s="162"/>
      <c r="I159" s="224"/>
      <c r="J159" s="162"/>
      <c r="K159" s="233"/>
      <c r="L159" s="166"/>
      <c r="M159" s="224"/>
      <c r="N159" s="162"/>
      <c r="O159" s="233"/>
      <c r="P159" s="166"/>
      <c r="Q159" s="224"/>
      <c r="R159" s="162"/>
      <c r="S159" s="233"/>
      <c r="T159" s="166"/>
      <c r="U159" s="224"/>
      <c r="V159" s="250"/>
    </row>
    <row r="160" spans="1:22" x14ac:dyDescent="0.3">
      <c r="A160" s="255" t="s">
        <v>383</v>
      </c>
      <c r="B160" s="259" t="s">
        <v>384</v>
      </c>
      <c r="C160" s="182">
        <f t="shared" si="28"/>
        <v>0</v>
      </c>
      <c r="D160" s="218">
        <f t="shared" si="29"/>
        <v>0</v>
      </c>
      <c r="E160" s="224"/>
      <c r="F160" s="162"/>
      <c r="G160" s="232"/>
      <c r="H160" s="162"/>
      <c r="I160" s="224"/>
      <c r="J160" s="162"/>
      <c r="K160" s="233"/>
      <c r="L160" s="166"/>
      <c r="M160" s="224"/>
      <c r="N160" s="162"/>
      <c r="O160" s="233"/>
      <c r="P160" s="166"/>
      <c r="Q160" s="224"/>
      <c r="R160" s="162"/>
      <c r="S160" s="233"/>
      <c r="T160" s="166"/>
      <c r="U160" s="224"/>
      <c r="V160" s="250"/>
    </row>
    <row r="161" spans="1:22" x14ac:dyDescent="0.3">
      <c r="A161" s="255" t="s">
        <v>385</v>
      </c>
      <c r="B161" s="259" t="s">
        <v>386</v>
      </c>
      <c r="C161" s="182">
        <f t="shared" si="28"/>
        <v>0</v>
      </c>
      <c r="D161" s="218">
        <f t="shared" si="29"/>
        <v>0</v>
      </c>
      <c r="E161" s="224"/>
      <c r="F161" s="162"/>
      <c r="G161" s="232"/>
      <c r="H161" s="162"/>
      <c r="I161" s="224"/>
      <c r="J161" s="162"/>
      <c r="K161" s="233"/>
      <c r="L161" s="166"/>
      <c r="M161" s="224"/>
      <c r="N161" s="162"/>
      <c r="O161" s="233"/>
      <c r="P161" s="166"/>
      <c r="Q161" s="224"/>
      <c r="R161" s="162"/>
      <c r="S161" s="233"/>
      <c r="T161" s="166"/>
      <c r="U161" s="224"/>
      <c r="V161" s="250"/>
    </row>
    <row r="162" spans="1:22" x14ac:dyDescent="0.3">
      <c r="A162" s="255" t="s">
        <v>387</v>
      </c>
      <c r="B162" s="259" t="s">
        <v>388</v>
      </c>
      <c r="C162" s="182">
        <f t="shared" ref="C162:C217" si="53">SUM(E162+I162+G162+K162+M162+O162+Q162+S162+U162)</f>
        <v>0</v>
      </c>
      <c r="D162" s="218">
        <f t="shared" ref="D162:D217" si="54">SUM(F162+H162+J162+L162+N162+P162+R162+T162+V162)</f>
        <v>0</v>
      </c>
      <c r="E162" s="224"/>
      <c r="F162" s="162"/>
      <c r="G162" s="232"/>
      <c r="H162" s="162"/>
      <c r="I162" s="224"/>
      <c r="J162" s="162"/>
      <c r="K162" s="233"/>
      <c r="L162" s="166"/>
      <c r="M162" s="224"/>
      <c r="N162" s="162"/>
      <c r="O162" s="233"/>
      <c r="P162" s="166"/>
      <c r="Q162" s="224"/>
      <c r="R162" s="162"/>
      <c r="S162" s="233"/>
      <c r="T162" s="166"/>
      <c r="U162" s="224"/>
      <c r="V162" s="250"/>
    </row>
    <row r="163" spans="1:22" x14ac:dyDescent="0.3">
      <c r="A163" s="255" t="s">
        <v>389</v>
      </c>
      <c r="B163" s="259" t="s">
        <v>390</v>
      </c>
      <c r="C163" s="182">
        <f t="shared" si="53"/>
        <v>0</v>
      </c>
      <c r="D163" s="218">
        <f t="shared" si="54"/>
        <v>0</v>
      </c>
      <c r="E163" s="224"/>
      <c r="F163" s="162"/>
      <c r="G163" s="232"/>
      <c r="H163" s="162"/>
      <c r="I163" s="224"/>
      <c r="J163" s="162"/>
      <c r="K163" s="233"/>
      <c r="L163" s="166"/>
      <c r="M163" s="224"/>
      <c r="N163" s="162"/>
      <c r="O163" s="233"/>
      <c r="P163" s="166"/>
      <c r="Q163" s="224"/>
      <c r="R163" s="162"/>
      <c r="S163" s="233"/>
      <c r="T163" s="166"/>
      <c r="U163" s="224"/>
      <c r="V163" s="250"/>
    </row>
    <row r="164" spans="1:22" x14ac:dyDescent="0.3">
      <c r="A164" s="341">
        <v>3812</v>
      </c>
      <c r="B164" s="342" t="s">
        <v>391</v>
      </c>
      <c r="C164" s="182">
        <v>0</v>
      </c>
      <c r="D164" s="218">
        <v>477.61</v>
      </c>
      <c r="E164" s="224"/>
      <c r="F164" s="162"/>
      <c r="G164" s="232"/>
      <c r="H164" s="162"/>
      <c r="I164" s="224"/>
      <c r="J164" s="162"/>
      <c r="K164" s="233"/>
      <c r="L164" s="166"/>
      <c r="M164" s="224">
        <v>0</v>
      </c>
      <c r="N164" s="162">
        <v>477.61</v>
      </c>
      <c r="O164" s="233"/>
      <c r="P164" s="166"/>
      <c r="Q164" s="224"/>
      <c r="R164" s="162"/>
      <c r="S164" s="233"/>
      <c r="T164" s="166"/>
      <c r="U164" s="224"/>
      <c r="V164" s="250"/>
    </row>
    <row r="165" spans="1:22" x14ac:dyDescent="0.3">
      <c r="A165" s="341">
        <v>38129</v>
      </c>
      <c r="B165" s="342" t="s">
        <v>392</v>
      </c>
      <c r="C165" s="182">
        <v>0</v>
      </c>
      <c r="D165" s="218">
        <v>477.61</v>
      </c>
      <c r="E165" s="224"/>
      <c r="F165" s="162"/>
      <c r="G165" s="232"/>
      <c r="H165" s="162"/>
      <c r="I165" s="224"/>
      <c r="J165" s="162"/>
      <c r="K165" s="233"/>
      <c r="L165" s="166"/>
      <c r="M165" s="224">
        <v>0</v>
      </c>
      <c r="N165" s="162">
        <v>477.61</v>
      </c>
      <c r="O165" s="233"/>
      <c r="P165" s="166"/>
      <c r="Q165" s="224"/>
      <c r="R165" s="162"/>
      <c r="S165" s="233"/>
      <c r="T165" s="166"/>
      <c r="U165" s="224"/>
      <c r="V165" s="250"/>
    </row>
    <row r="166" spans="1:22" x14ac:dyDescent="0.3">
      <c r="A166" s="341">
        <v>3813</v>
      </c>
      <c r="B166" s="342" t="s">
        <v>393</v>
      </c>
      <c r="C166" s="182">
        <v>0</v>
      </c>
      <c r="D166" s="218">
        <v>3656.52</v>
      </c>
      <c r="E166" s="224"/>
      <c r="F166" s="162"/>
      <c r="G166" s="232"/>
      <c r="H166" s="162"/>
      <c r="I166" s="224"/>
      <c r="J166" s="162"/>
      <c r="K166" s="233"/>
      <c r="L166" s="166"/>
      <c r="M166" s="224"/>
      <c r="N166" s="162"/>
      <c r="O166" s="233">
        <v>0</v>
      </c>
      <c r="P166" s="166">
        <v>3656.52</v>
      </c>
      <c r="Q166" s="224"/>
      <c r="R166" s="162"/>
      <c r="S166" s="233"/>
      <c r="T166" s="166"/>
      <c r="U166" s="224"/>
      <c r="V166" s="250"/>
    </row>
    <row r="167" spans="1:22" x14ac:dyDescent="0.3">
      <c r="A167" s="339">
        <v>38131</v>
      </c>
      <c r="B167" s="342" t="s">
        <v>393</v>
      </c>
      <c r="C167" s="182">
        <f t="shared" si="53"/>
        <v>0</v>
      </c>
      <c r="D167" s="218">
        <f t="shared" si="54"/>
        <v>3656.52</v>
      </c>
      <c r="E167" s="224"/>
      <c r="F167" s="162"/>
      <c r="G167" s="232"/>
      <c r="H167" s="162"/>
      <c r="I167" s="224"/>
      <c r="J167" s="162"/>
      <c r="K167" s="233"/>
      <c r="L167" s="166"/>
      <c r="M167" s="224"/>
      <c r="N167" s="162"/>
      <c r="O167" s="233">
        <v>0</v>
      </c>
      <c r="P167" s="166">
        <v>3656.52</v>
      </c>
      <c r="Q167" s="224"/>
      <c r="R167" s="162"/>
      <c r="S167" s="233"/>
      <c r="T167" s="166"/>
      <c r="U167" s="224"/>
      <c r="V167" s="250"/>
    </row>
    <row r="168" spans="1:22" x14ac:dyDescent="0.3">
      <c r="A168" s="254"/>
      <c r="B168" s="259"/>
      <c r="C168" s="182">
        <f t="shared" si="53"/>
        <v>0</v>
      </c>
      <c r="D168" s="218">
        <f t="shared" si="54"/>
        <v>0</v>
      </c>
      <c r="E168" s="224"/>
      <c r="F168" s="162"/>
      <c r="G168" s="232"/>
      <c r="H168" s="162"/>
      <c r="I168" s="224"/>
      <c r="J168" s="162"/>
      <c r="K168" s="233"/>
      <c r="L168" s="166"/>
      <c r="M168" s="224"/>
      <c r="N168" s="162"/>
      <c r="O168" s="233"/>
      <c r="P168" s="166"/>
      <c r="Q168" s="224"/>
      <c r="R168" s="162"/>
      <c r="S168" s="233"/>
      <c r="T168" s="166"/>
      <c r="U168" s="224"/>
      <c r="V168" s="250"/>
    </row>
    <row r="169" spans="1:22" x14ac:dyDescent="0.3">
      <c r="A169" s="266" t="s">
        <v>394</v>
      </c>
      <c r="B169" s="267" t="s">
        <v>395</v>
      </c>
      <c r="C169" s="268">
        <f t="shared" si="53"/>
        <v>0</v>
      </c>
      <c r="D169" s="269">
        <f t="shared" si="54"/>
        <v>0</v>
      </c>
      <c r="E169" s="270"/>
      <c r="F169" s="271"/>
      <c r="G169" s="272"/>
      <c r="H169" s="271"/>
      <c r="I169" s="270"/>
      <c r="J169" s="271"/>
      <c r="K169" s="273"/>
      <c r="L169" s="274"/>
      <c r="M169" s="270"/>
      <c r="N169" s="271"/>
      <c r="O169" s="273"/>
      <c r="P169" s="274"/>
      <c r="Q169" s="270"/>
      <c r="R169" s="271"/>
      <c r="S169" s="273"/>
      <c r="T169" s="274"/>
      <c r="U169" s="270"/>
      <c r="V169" s="275"/>
    </row>
    <row r="170" spans="1:22" x14ac:dyDescent="0.3">
      <c r="A170" s="276">
        <v>4</v>
      </c>
      <c r="B170" s="277" t="s">
        <v>23</v>
      </c>
      <c r="C170" s="268">
        <f t="shared" si="53"/>
        <v>128809</v>
      </c>
      <c r="D170" s="269">
        <f>SUM(F170+H170+J170+L170+N170+P170+R170+T170+V170)</f>
        <v>46580.12</v>
      </c>
      <c r="E170" s="278">
        <f>SUM(E171+E190)</f>
        <v>270</v>
      </c>
      <c r="F170" s="279">
        <f t="shared" ref="F170:V170" si="55">SUM(F171+F190)</f>
        <v>237.02</v>
      </c>
      <c r="G170" s="280">
        <f>SUM(G171+G190)</f>
        <v>0</v>
      </c>
      <c r="H170" s="281">
        <f>SUM(H171+H190)</f>
        <v>0</v>
      </c>
      <c r="I170" s="278">
        <f t="shared" si="55"/>
        <v>0</v>
      </c>
      <c r="J170" s="279">
        <f t="shared" si="55"/>
        <v>0</v>
      </c>
      <c r="K170" s="280">
        <f t="shared" si="55"/>
        <v>0</v>
      </c>
      <c r="L170" s="282">
        <f t="shared" si="55"/>
        <v>0</v>
      </c>
      <c r="M170" s="278">
        <f>SUM(M171+M190)</f>
        <v>7994</v>
      </c>
      <c r="N170" s="279">
        <f t="shared" si="55"/>
        <v>0</v>
      </c>
      <c r="O170" s="280">
        <f t="shared" si="55"/>
        <v>119450</v>
      </c>
      <c r="P170" s="282">
        <f t="shared" si="55"/>
        <v>45250.12</v>
      </c>
      <c r="Q170" s="278">
        <f t="shared" si="55"/>
        <v>1095</v>
      </c>
      <c r="R170" s="279">
        <f t="shared" si="55"/>
        <v>1092.98</v>
      </c>
      <c r="S170" s="280">
        <f t="shared" si="55"/>
        <v>0</v>
      </c>
      <c r="T170" s="282">
        <f t="shared" si="55"/>
        <v>0</v>
      </c>
      <c r="U170" s="278">
        <f t="shared" si="55"/>
        <v>0</v>
      </c>
      <c r="V170" s="283">
        <f t="shared" si="55"/>
        <v>0</v>
      </c>
    </row>
    <row r="171" spans="1:22" x14ac:dyDescent="0.3">
      <c r="A171" s="252">
        <v>42</v>
      </c>
      <c r="B171" s="252" t="s">
        <v>44</v>
      </c>
      <c r="C171" s="182">
        <f t="shared" si="53"/>
        <v>128809</v>
      </c>
      <c r="D171" s="218">
        <f t="shared" si="54"/>
        <v>46580.12</v>
      </c>
      <c r="E171" s="246">
        <f>SUM(E172+E187)</f>
        <v>270</v>
      </c>
      <c r="F171" s="219">
        <f>SUM(F172+F187)</f>
        <v>237.02</v>
      </c>
      <c r="G171" s="186">
        <f>SUM(G172)</f>
        <v>0</v>
      </c>
      <c r="H171" s="185">
        <f>SUM(H172)</f>
        <v>0</v>
      </c>
      <c r="I171" s="246">
        <f t="shared" ref="I171:V171" si="56">SUM(I172)</f>
        <v>0</v>
      </c>
      <c r="J171" s="219">
        <f t="shared" si="56"/>
        <v>0</v>
      </c>
      <c r="K171" s="247">
        <f t="shared" si="56"/>
        <v>0</v>
      </c>
      <c r="L171" s="248">
        <f t="shared" si="56"/>
        <v>0</v>
      </c>
      <c r="M171" s="246">
        <f>SUM(M172+M187)</f>
        <v>7994</v>
      </c>
      <c r="N171" s="219">
        <f t="shared" si="56"/>
        <v>0</v>
      </c>
      <c r="O171" s="247">
        <f t="shared" si="56"/>
        <v>119450</v>
      </c>
      <c r="P171" s="248">
        <f t="shared" si="56"/>
        <v>45250.12</v>
      </c>
      <c r="Q171" s="246">
        <f t="shared" si="56"/>
        <v>1095</v>
      </c>
      <c r="R171" s="219">
        <f t="shared" si="56"/>
        <v>1092.98</v>
      </c>
      <c r="S171" s="247">
        <f t="shared" si="56"/>
        <v>0</v>
      </c>
      <c r="T171" s="248">
        <f t="shared" si="56"/>
        <v>0</v>
      </c>
      <c r="U171" s="246">
        <f t="shared" si="56"/>
        <v>0</v>
      </c>
      <c r="V171" s="253">
        <f t="shared" si="56"/>
        <v>0</v>
      </c>
    </row>
    <row r="172" spans="1:22" x14ac:dyDescent="0.3">
      <c r="A172" s="252">
        <v>422</v>
      </c>
      <c r="B172" s="252" t="s">
        <v>396</v>
      </c>
      <c r="C172" s="182">
        <f t="shared" si="53"/>
        <v>120645</v>
      </c>
      <c r="D172" s="218">
        <f t="shared" si="54"/>
        <v>46421.94</v>
      </c>
      <c r="E172" s="246">
        <f>SUM(E173+E177+E179+E182+E184)</f>
        <v>100</v>
      </c>
      <c r="F172" s="219">
        <f t="shared" ref="F172:V172" si="57">SUM(F173+F177+F179+F182+F184)</f>
        <v>78.84</v>
      </c>
      <c r="G172" s="186">
        <f>SUM(G173+G177+G179+G182+G184)</f>
        <v>0</v>
      </c>
      <c r="H172" s="185">
        <f>SUM(H173+H177+H179+H182+H184)</f>
        <v>0</v>
      </c>
      <c r="I172" s="246">
        <f t="shared" si="57"/>
        <v>0</v>
      </c>
      <c r="J172" s="219">
        <f t="shared" si="57"/>
        <v>0</v>
      </c>
      <c r="K172" s="247">
        <f t="shared" si="57"/>
        <v>0</v>
      </c>
      <c r="L172" s="248">
        <f t="shared" si="57"/>
        <v>0</v>
      </c>
      <c r="M172" s="246">
        <f t="shared" si="57"/>
        <v>0</v>
      </c>
      <c r="N172" s="219">
        <f t="shared" si="57"/>
        <v>0</v>
      </c>
      <c r="O172" s="247">
        <f t="shared" si="57"/>
        <v>119450</v>
      </c>
      <c r="P172" s="248">
        <f t="shared" si="57"/>
        <v>45250.12</v>
      </c>
      <c r="Q172" s="246">
        <f t="shared" si="57"/>
        <v>1095</v>
      </c>
      <c r="R172" s="219">
        <f t="shared" si="57"/>
        <v>1092.98</v>
      </c>
      <c r="S172" s="247">
        <f t="shared" si="57"/>
        <v>0</v>
      </c>
      <c r="T172" s="248">
        <f t="shared" si="57"/>
        <v>0</v>
      </c>
      <c r="U172" s="246">
        <f t="shared" si="57"/>
        <v>0</v>
      </c>
      <c r="V172" s="253">
        <f t="shared" si="57"/>
        <v>0</v>
      </c>
    </row>
    <row r="173" spans="1:22" x14ac:dyDescent="0.3">
      <c r="A173" s="254">
        <v>4221</v>
      </c>
      <c r="B173" s="254" t="s">
        <v>397</v>
      </c>
      <c r="C173" s="182">
        <f t="shared" si="53"/>
        <v>42595</v>
      </c>
      <c r="D173" s="218">
        <f t="shared" si="54"/>
        <v>42193.040000000008</v>
      </c>
      <c r="E173" s="224">
        <f>SUM(E174:E176)</f>
        <v>0</v>
      </c>
      <c r="F173" s="225">
        <f t="shared" ref="F173:V173" si="58">SUM(F174:F176)</f>
        <v>0</v>
      </c>
      <c r="G173" s="226">
        <f>SUM(G174:G176)</f>
        <v>0</v>
      </c>
      <c r="H173" s="162">
        <f>SUM(H174:H176)</f>
        <v>0</v>
      </c>
      <c r="I173" s="224">
        <f t="shared" si="58"/>
        <v>0</v>
      </c>
      <c r="J173" s="225">
        <f t="shared" si="58"/>
        <v>0</v>
      </c>
      <c r="K173" s="233">
        <f t="shared" si="58"/>
        <v>0</v>
      </c>
      <c r="L173" s="164">
        <f t="shared" si="58"/>
        <v>0</v>
      </c>
      <c r="M173" s="224">
        <f t="shared" si="58"/>
        <v>0</v>
      </c>
      <c r="N173" s="225">
        <f t="shared" si="58"/>
        <v>0</v>
      </c>
      <c r="O173" s="233">
        <f t="shared" si="58"/>
        <v>41500</v>
      </c>
      <c r="P173" s="164">
        <f>SUM(P174:P176)</f>
        <v>41100.060000000005</v>
      </c>
      <c r="Q173" s="224">
        <f t="shared" si="58"/>
        <v>1095</v>
      </c>
      <c r="R173" s="225">
        <f t="shared" si="58"/>
        <v>1092.98</v>
      </c>
      <c r="S173" s="233">
        <f t="shared" si="58"/>
        <v>0</v>
      </c>
      <c r="T173" s="164">
        <f t="shared" si="58"/>
        <v>0</v>
      </c>
      <c r="U173" s="224">
        <f t="shared" si="58"/>
        <v>0</v>
      </c>
      <c r="V173" s="250">
        <f t="shared" si="58"/>
        <v>0</v>
      </c>
    </row>
    <row r="174" spans="1:22" x14ac:dyDescent="0.3">
      <c r="A174" s="254">
        <v>42211</v>
      </c>
      <c r="B174" s="254" t="s">
        <v>398</v>
      </c>
      <c r="C174" s="182">
        <f t="shared" si="53"/>
        <v>21095</v>
      </c>
      <c r="D174" s="218">
        <f t="shared" si="54"/>
        <v>21001.64</v>
      </c>
      <c r="E174" s="224"/>
      <c r="F174" s="162"/>
      <c r="G174" s="232"/>
      <c r="H174" s="162"/>
      <c r="I174" s="224"/>
      <c r="J174" s="162"/>
      <c r="K174" s="233"/>
      <c r="L174" s="166"/>
      <c r="M174" s="224"/>
      <c r="N174" s="162"/>
      <c r="O174" s="233">
        <v>20000</v>
      </c>
      <c r="P174" s="166">
        <v>19908.66</v>
      </c>
      <c r="Q174" s="224">
        <v>1095</v>
      </c>
      <c r="R174" s="162">
        <v>1092.98</v>
      </c>
      <c r="S174" s="233"/>
      <c r="T174" s="166"/>
      <c r="U174" s="224"/>
      <c r="V174" s="250"/>
    </row>
    <row r="175" spans="1:22" x14ac:dyDescent="0.3">
      <c r="A175" s="254">
        <v>42212</v>
      </c>
      <c r="B175" s="254" t="s">
        <v>399</v>
      </c>
      <c r="C175" s="182">
        <f t="shared" si="53"/>
        <v>21000</v>
      </c>
      <c r="D175" s="218">
        <f t="shared" si="54"/>
        <v>20754.5</v>
      </c>
      <c r="E175" s="224"/>
      <c r="F175" s="162"/>
      <c r="G175" s="232"/>
      <c r="H175" s="162"/>
      <c r="I175" s="224"/>
      <c r="J175" s="162"/>
      <c r="K175" s="233"/>
      <c r="L175" s="166"/>
      <c r="M175" s="224"/>
      <c r="N175" s="162"/>
      <c r="O175" s="233">
        <v>21000</v>
      </c>
      <c r="P175" s="166">
        <v>20754.5</v>
      </c>
      <c r="Q175" s="224"/>
      <c r="R175" s="162"/>
      <c r="S175" s="233"/>
      <c r="T175" s="166"/>
      <c r="U175" s="224"/>
      <c r="V175" s="250"/>
    </row>
    <row r="176" spans="1:22" x14ac:dyDescent="0.3">
      <c r="A176" s="254">
        <v>42219</v>
      </c>
      <c r="B176" s="254" t="s">
        <v>400</v>
      </c>
      <c r="C176" s="182">
        <f t="shared" si="53"/>
        <v>500</v>
      </c>
      <c r="D176" s="218">
        <f t="shared" si="54"/>
        <v>436.9</v>
      </c>
      <c r="E176" s="224"/>
      <c r="F176" s="162"/>
      <c r="G176" s="232"/>
      <c r="H176" s="162"/>
      <c r="I176" s="224"/>
      <c r="J176" s="162"/>
      <c r="K176" s="233"/>
      <c r="L176" s="166"/>
      <c r="M176" s="224"/>
      <c r="N176" s="162"/>
      <c r="O176" s="233">
        <v>500</v>
      </c>
      <c r="P176" s="166">
        <v>436.9</v>
      </c>
      <c r="Q176" s="224"/>
      <c r="R176" s="162"/>
      <c r="S176" s="233"/>
      <c r="T176" s="166"/>
      <c r="U176" s="224"/>
      <c r="V176" s="250"/>
    </row>
    <row r="177" spans="1:22" x14ac:dyDescent="0.3">
      <c r="A177" s="254">
        <v>4222</v>
      </c>
      <c r="B177" s="254" t="s">
        <v>401</v>
      </c>
      <c r="C177" s="182">
        <f t="shared" si="53"/>
        <v>0</v>
      </c>
      <c r="D177" s="218">
        <f t="shared" si="54"/>
        <v>0</v>
      </c>
      <c r="E177" s="224">
        <f>SUM(E178)</f>
        <v>0</v>
      </c>
      <c r="F177" s="225">
        <f t="shared" ref="F177:V177" si="59">SUM(F178)</f>
        <v>0</v>
      </c>
      <c r="G177" s="226">
        <f>SUM(G178)</f>
        <v>0</v>
      </c>
      <c r="H177" s="162">
        <f>SUM(H178)</f>
        <v>0</v>
      </c>
      <c r="I177" s="224">
        <f t="shared" si="59"/>
        <v>0</v>
      </c>
      <c r="J177" s="225">
        <f t="shared" si="59"/>
        <v>0</v>
      </c>
      <c r="K177" s="233">
        <f t="shared" si="59"/>
        <v>0</v>
      </c>
      <c r="L177" s="164">
        <f t="shared" si="59"/>
        <v>0</v>
      </c>
      <c r="M177" s="224">
        <f t="shared" si="59"/>
        <v>0</v>
      </c>
      <c r="N177" s="225">
        <f t="shared" si="59"/>
        <v>0</v>
      </c>
      <c r="O177" s="233">
        <f t="shared" si="59"/>
        <v>0</v>
      </c>
      <c r="P177" s="164">
        <f t="shared" si="59"/>
        <v>0</v>
      </c>
      <c r="Q177" s="224">
        <f t="shared" si="59"/>
        <v>0</v>
      </c>
      <c r="R177" s="225">
        <f t="shared" si="59"/>
        <v>0</v>
      </c>
      <c r="S177" s="233">
        <f t="shared" si="59"/>
        <v>0</v>
      </c>
      <c r="T177" s="164">
        <f t="shared" si="59"/>
        <v>0</v>
      </c>
      <c r="U177" s="224">
        <f t="shared" si="59"/>
        <v>0</v>
      </c>
      <c r="V177" s="250">
        <f t="shared" si="59"/>
        <v>0</v>
      </c>
    </row>
    <row r="178" spans="1:22" x14ac:dyDescent="0.3">
      <c r="A178" s="254">
        <v>42229</v>
      </c>
      <c r="B178" s="254" t="s">
        <v>402</v>
      </c>
      <c r="C178" s="182">
        <f t="shared" si="53"/>
        <v>0</v>
      </c>
      <c r="D178" s="218">
        <f t="shared" si="54"/>
        <v>0</v>
      </c>
      <c r="E178" s="224"/>
      <c r="F178" s="162"/>
      <c r="G178" s="232"/>
      <c r="H178" s="162"/>
      <c r="I178" s="224"/>
      <c r="J178" s="162"/>
      <c r="K178" s="233"/>
      <c r="L178" s="166"/>
      <c r="M178" s="224"/>
      <c r="N178" s="162"/>
      <c r="O178" s="233"/>
      <c r="P178" s="166"/>
      <c r="Q178" s="224"/>
      <c r="R178" s="162"/>
      <c r="S178" s="233"/>
      <c r="T178" s="166"/>
      <c r="U178" s="224"/>
      <c r="V178" s="250"/>
    </row>
    <row r="179" spans="1:22" x14ac:dyDescent="0.3">
      <c r="A179" s="254">
        <v>4223</v>
      </c>
      <c r="B179" s="254" t="s">
        <v>403</v>
      </c>
      <c r="C179" s="182">
        <f t="shared" si="53"/>
        <v>100</v>
      </c>
      <c r="D179" s="218">
        <f t="shared" si="54"/>
        <v>78.84</v>
      </c>
      <c r="E179" s="224">
        <v>100</v>
      </c>
      <c r="F179" s="225">
        <f>SUM(F180:F181)</f>
        <v>78.84</v>
      </c>
      <c r="G179" s="226">
        <f>SUM(G180)</f>
        <v>0</v>
      </c>
      <c r="H179" s="162">
        <f>SUM(H180)</f>
        <v>0</v>
      </c>
      <c r="I179" s="224">
        <f t="shared" ref="I179:V179" si="60">SUM(I180)</f>
        <v>0</v>
      </c>
      <c r="J179" s="225">
        <f t="shared" si="60"/>
        <v>0</v>
      </c>
      <c r="K179" s="233">
        <f t="shared" si="60"/>
        <v>0</v>
      </c>
      <c r="L179" s="164">
        <f t="shared" si="60"/>
        <v>0</v>
      </c>
      <c r="M179" s="224">
        <f t="shared" si="60"/>
        <v>0</v>
      </c>
      <c r="N179" s="225">
        <f t="shared" si="60"/>
        <v>0</v>
      </c>
      <c r="O179" s="233">
        <f t="shared" si="60"/>
        <v>0</v>
      </c>
      <c r="P179" s="164">
        <f t="shared" si="60"/>
        <v>0</v>
      </c>
      <c r="Q179" s="224">
        <f t="shared" si="60"/>
        <v>0</v>
      </c>
      <c r="R179" s="225">
        <f t="shared" si="60"/>
        <v>0</v>
      </c>
      <c r="S179" s="233">
        <f t="shared" si="60"/>
        <v>0</v>
      </c>
      <c r="T179" s="164">
        <f t="shared" si="60"/>
        <v>0</v>
      </c>
      <c r="U179" s="224">
        <f t="shared" si="60"/>
        <v>0</v>
      </c>
      <c r="V179" s="250">
        <f t="shared" si="60"/>
        <v>0</v>
      </c>
    </row>
    <row r="180" spans="1:22" x14ac:dyDescent="0.3">
      <c r="A180" s="254">
        <v>42231</v>
      </c>
      <c r="B180" s="254" t="s">
        <v>404</v>
      </c>
      <c r="C180" s="182">
        <f t="shared" si="53"/>
        <v>0</v>
      </c>
      <c r="D180" s="218">
        <f t="shared" si="54"/>
        <v>0</v>
      </c>
      <c r="E180" s="224"/>
      <c r="F180" s="162"/>
      <c r="G180" s="232"/>
      <c r="H180" s="162"/>
      <c r="I180" s="224"/>
      <c r="J180" s="162"/>
      <c r="K180" s="233"/>
      <c r="L180" s="166"/>
      <c r="M180" s="224"/>
      <c r="N180" s="162"/>
      <c r="O180" s="233"/>
      <c r="P180" s="166"/>
      <c r="Q180" s="224"/>
      <c r="R180" s="162"/>
      <c r="S180" s="233"/>
      <c r="T180" s="166"/>
      <c r="U180" s="224"/>
      <c r="V180" s="250"/>
    </row>
    <row r="181" spans="1:22" x14ac:dyDescent="0.3">
      <c r="A181" s="339">
        <v>42239</v>
      </c>
      <c r="B181" s="339" t="s">
        <v>405</v>
      </c>
      <c r="C181" s="182">
        <f t="shared" si="53"/>
        <v>100</v>
      </c>
      <c r="D181" s="218">
        <f t="shared" si="54"/>
        <v>78.84</v>
      </c>
      <c r="E181" s="224">
        <v>100</v>
      </c>
      <c r="F181" s="225">
        <v>78.84</v>
      </c>
      <c r="G181" s="226"/>
      <c r="H181" s="162"/>
      <c r="I181" s="224"/>
      <c r="J181" s="225"/>
      <c r="K181" s="233"/>
      <c r="L181" s="164"/>
      <c r="M181" s="224"/>
      <c r="N181" s="225"/>
      <c r="O181" s="233"/>
      <c r="P181" s="164"/>
      <c r="Q181" s="224"/>
      <c r="R181" s="225"/>
      <c r="S181" s="233"/>
      <c r="T181" s="164"/>
      <c r="U181" s="224"/>
      <c r="V181" s="250"/>
    </row>
    <row r="182" spans="1:22" x14ac:dyDescent="0.3">
      <c r="A182" s="339">
        <v>4226</v>
      </c>
      <c r="B182" s="339" t="s">
        <v>406</v>
      </c>
      <c r="C182" s="182">
        <f t="shared" si="53"/>
        <v>0</v>
      </c>
      <c r="D182" s="218">
        <f t="shared" si="54"/>
        <v>0</v>
      </c>
      <c r="E182" s="224">
        <f>SUM(E183)</f>
        <v>0</v>
      </c>
      <c r="F182" s="225">
        <f t="shared" ref="F182:V182" si="61">SUM(F183)</f>
        <v>0</v>
      </c>
      <c r="G182" s="226">
        <f>SUM(G183)</f>
        <v>0</v>
      </c>
      <c r="H182" s="162">
        <f>SUM(H183)</f>
        <v>0</v>
      </c>
      <c r="I182" s="224">
        <f t="shared" si="61"/>
        <v>0</v>
      </c>
      <c r="J182" s="225">
        <f t="shared" si="61"/>
        <v>0</v>
      </c>
      <c r="K182" s="233">
        <f t="shared" si="61"/>
        <v>0</v>
      </c>
      <c r="L182" s="164">
        <f t="shared" si="61"/>
        <v>0</v>
      </c>
      <c r="M182" s="224">
        <f t="shared" si="61"/>
        <v>0</v>
      </c>
      <c r="N182" s="225">
        <f t="shared" si="61"/>
        <v>0</v>
      </c>
      <c r="O182" s="233">
        <f t="shared" si="61"/>
        <v>0</v>
      </c>
      <c r="P182" s="164">
        <f t="shared" si="61"/>
        <v>0</v>
      </c>
      <c r="Q182" s="224">
        <f t="shared" si="61"/>
        <v>0</v>
      </c>
      <c r="R182" s="225">
        <f t="shared" si="61"/>
        <v>0</v>
      </c>
      <c r="S182" s="233">
        <f t="shared" si="61"/>
        <v>0</v>
      </c>
      <c r="T182" s="164">
        <f t="shared" si="61"/>
        <v>0</v>
      </c>
      <c r="U182" s="224">
        <f t="shared" si="61"/>
        <v>0</v>
      </c>
      <c r="V182" s="250">
        <f t="shared" si="61"/>
        <v>0</v>
      </c>
    </row>
    <row r="183" spans="1:22" x14ac:dyDescent="0.3">
      <c r="A183" s="339">
        <v>42261</v>
      </c>
      <c r="B183" s="339" t="s">
        <v>407</v>
      </c>
      <c r="C183" s="182">
        <f t="shared" si="53"/>
        <v>0</v>
      </c>
      <c r="D183" s="218">
        <f t="shared" si="54"/>
        <v>0</v>
      </c>
      <c r="E183" s="224"/>
      <c r="F183" s="162"/>
      <c r="G183" s="232"/>
      <c r="H183" s="162"/>
      <c r="I183" s="224"/>
      <c r="J183" s="162"/>
      <c r="K183" s="233"/>
      <c r="L183" s="166"/>
      <c r="M183" s="224"/>
      <c r="N183" s="162"/>
      <c r="O183" s="233"/>
      <c r="P183" s="166"/>
      <c r="Q183" s="224"/>
      <c r="R183" s="162"/>
      <c r="S183" s="233"/>
      <c r="T183" s="166"/>
      <c r="U183" s="224"/>
      <c r="V183" s="250"/>
    </row>
    <row r="184" spans="1:22" x14ac:dyDescent="0.3">
      <c r="A184" s="339">
        <v>4227</v>
      </c>
      <c r="B184" s="339" t="s">
        <v>408</v>
      </c>
      <c r="C184" s="182">
        <f t="shared" si="53"/>
        <v>77950</v>
      </c>
      <c r="D184" s="218">
        <f t="shared" si="54"/>
        <v>4150.0599999999995</v>
      </c>
      <c r="E184" s="224">
        <f t="shared" ref="E184:N184" si="62">SUM(E186)</f>
        <v>0</v>
      </c>
      <c r="F184" s="225">
        <f t="shared" si="62"/>
        <v>0</v>
      </c>
      <c r="G184" s="226">
        <f t="shared" si="62"/>
        <v>0</v>
      </c>
      <c r="H184" s="162">
        <f t="shared" si="62"/>
        <v>0</v>
      </c>
      <c r="I184" s="224">
        <f t="shared" si="62"/>
        <v>0</v>
      </c>
      <c r="J184" s="225">
        <f t="shared" si="62"/>
        <v>0</v>
      </c>
      <c r="K184" s="233">
        <f t="shared" si="62"/>
        <v>0</v>
      </c>
      <c r="L184" s="164">
        <f t="shared" si="62"/>
        <v>0</v>
      </c>
      <c r="M184" s="224">
        <f t="shared" si="62"/>
        <v>0</v>
      </c>
      <c r="N184" s="225">
        <f t="shared" si="62"/>
        <v>0</v>
      </c>
      <c r="O184" s="233">
        <f>SUM(O185:O186)</f>
        <v>77950</v>
      </c>
      <c r="P184" s="164">
        <f>SUM(P185:P186)</f>
        <v>4150.0599999999995</v>
      </c>
      <c r="Q184" s="224">
        <f t="shared" ref="Q184:V184" si="63">SUM(Q186)</f>
        <v>0</v>
      </c>
      <c r="R184" s="225">
        <f t="shared" si="63"/>
        <v>0</v>
      </c>
      <c r="S184" s="233">
        <f t="shared" si="63"/>
        <v>0</v>
      </c>
      <c r="T184" s="164">
        <f t="shared" si="63"/>
        <v>0</v>
      </c>
      <c r="U184" s="224">
        <f t="shared" si="63"/>
        <v>0</v>
      </c>
      <c r="V184" s="250">
        <f t="shared" si="63"/>
        <v>0</v>
      </c>
    </row>
    <row r="185" spans="1:22" x14ac:dyDescent="0.3">
      <c r="A185" s="339">
        <v>42271</v>
      </c>
      <c r="B185" s="339" t="s">
        <v>409</v>
      </c>
      <c r="C185" s="182">
        <f t="shared" si="53"/>
        <v>1000</v>
      </c>
      <c r="D185" s="218">
        <f t="shared" si="54"/>
        <v>943.15</v>
      </c>
      <c r="E185" s="224"/>
      <c r="F185" s="225"/>
      <c r="G185" s="226"/>
      <c r="H185" s="162"/>
      <c r="I185" s="224"/>
      <c r="J185" s="225"/>
      <c r="K185" s="233"/>
      <c r="L185" s="164"/>
      <c r="M185" s="224"/>
      <c r="N185" s="225"/>
      <c r="O185" s="233">
        <v>1000</v>
      </c>
      <c r="P185" s="164">
        <v>943.15</v>
      </c>
      <c r="Q185" s="224"/>
      <c r="R185" s="225"/>
      <c r="S185" s="233"/>
      <c r="T185" s="164"/>
      <c r="U185" s="224"/>
      <c r="V185" s="250"/>
    </row>
    <row r="186" spans="1:22" x14ac:dyDescent="0.3">
      <c r="A186" s="339">
        <v>42273</v>
      </c>
      <c r="B186" s="339" t="s">
        <v>410</v>
      </c>
      <c r="C186" s="182">
        <f t="shared" si="53"/>
        <v>76950</v>
      </c>
      <c r="D186" s="218">
        <f t="shared" si="54"/>
        <v>3206.91</v>
      </c>
      <c r="E186" s="224"/>
      <c r="F186" s="162"/>
      <c r="G186" s="232"/>
      <c r="H186" s="162"/>
      <c r="I186" s="224"/>
      <c r="J186" s="162"/>
      <c r="K186" s="233"/>
      <c r="L186" s="166"/>
      <c r="M186" s="224"/>
      <c r="N186" s="162"/>
      <c r="O186" s="233">
        <v>76950</v>
      </c>
      <c r="P186" s="166">
        <v>3206.91</v>
      </c>
      <c r="Q186" s="224"/>
      <c r="R186" s="162"/>
      <c r="S186" s="233"/>
      <c r="T186" s="166"/>
      <c r="U186" s="224"/>
      <c r="V186" s="250"/>
    </row>
    <row r="187" spans="1:22" x14ac:dyDescent="0.3">
      <c r="A187" s="339">
        <v>424</v>
      </c>
      <c r="B187" s="339" t="s">
        <v>411</v>
      </c>
      <c r="C187" s="182">
        <v>8164</v>
      </c>
      <c r="D187" s="218">
        <v>158.18</v>
      </c>
      <c r="E187" s="224">
        <v>170</v>
      </c>
      <c r="F187" s="225">
        <v>158.18</v>
      </c>
      <c r="G187" s="226"/>
      <c r="H187" s="162"/>
      <c r="I187" s="224"/>
      <c r="J187" s="225"/>
      <c r="K187" s="233"/>
      <c r="L187" s="164"/>
      <c r="M187" s="224">
        <v>7994</v>
      </c>
      <c r="N187" s="225"/>
      <c r="O187" s="233"/>
      <c r="P187" s="164"/>
      <c r="Q187" s="224"/>
      <c r="R187" s="225"/>
      <c r="S187" s="233"/>
      <c r="T187" s="164"/>
      <c r="U187" s="224"/>
      <c r="V187" s="250"/>
    </row>
    <row r="188" spans="1:22" x14ac:dyDescent="0.3">
      <c r="A188" s="339">
        <v>4241</v>
      </c>
      <c r="B188" s="339" t="s">
        <v>412</v>
      </c>
      <c r="C188" s="182">
        <v>8164</v>
      </c>
      <c r="D188" s="218">
        <v>158.18</v>
      </c>
      <c r="E188" s="224">
        <v>170</v>
      </c>
      <c r="F188" s="225">
        <v>158.18</v>
      </c>
      <c r="G188" s="226"/>
      <c r="H188" s="162"/>
      <c r="I188" s="224"/>
      <c r="J188" s="225"/>
      <c r="K188" s="233"/>
      <c r="L188" s="164"/>
      <c r="M188" s="224">
        <v>7994</v>
      </c>
      <c r="N188" s="225"/>
      <c r="O188" s="233"/>
      <c r="P188" s="164"/>
      <c r="Q188" s="224"/>
      <c r="R188" s="225"/>
      <c r="S188" s="233"/>
      <c r="T188" s="164"/>
      <c r="U188" s="224"/>
      <c r="V188" s="250"/>
    </row>
    <row r="189" spans="1:22" x14ac:dyDescent="0.3">
      <c r="A189" s="339">
        <v>42411</v>
      </c>
      <c r="B189" s="339" t="s">
        <v>412</v>
      </c>
      <c r="C189" s="182">
        <v>8164</v>
      </c>
      <c r="D189" s="218">
        <v>158.18</v>
      </c>
      <c r="E189" s="224">
        <v>170</v>
      </c>
      <c r="F189" s="225">
        <v>158.18</v>
      </c>
      <c r="G189" s="226"/>
      <c r="H189" s="162"/>
      <c r="I189" s="224"/>
      <c r="J189" s="225"/>
      <c r="K189" s="233"/>
      <c r="L189" s="164"/>
      <c r="M189" s="224">
        <v>7994</v>
      </c>
      <c r="N189" s="225"/>
      <c r="O189" s="233"/>
      <c r="P189" s="164"/>
      <c r="Q189" s="224"/>
      <c r="R189" s="225"/>
      <c r="S189" s="233"/>
      <c r="T189" s="164"/>
      <c r="U189" s="224"/>
      <c r="V189" s="250"/>
    </row>
    <row r="190" spans="1:22" x14ac:dyDescent="0.3">
      <c r="A190" s="340">
        <v>45</v>
      </c>
      <c r="B190" s="340" t="s">
        <v>413</v>
      </c>
      <c r="C190" s="182">
        <f t="shared" si="53"/>
        <v>0</v>
      </c>
      <c r="D190" s="218">
        <f t="shared" si="54"/>
        <v>0</v>
      </c>
      <c r="E190" s="246">
        <f>SUM(E191+E194+E197+E200)</f>
        <v>0</v>
      </c>
      <c r="F190" s="219">
        <f t="shared" ref="F190:V190" si="64">SUM(F191+F194+F197+F200)</f>
        <v>0</v>
      </c>
      <c r="G190" s="186">
        <f>SUM(G191+G194+G197+G200)</f>
        <v>0</v>
      </c>
      <c r="H190" s="185">
        <f>SUM(H191+H194+H197+H200)</f>
        <v>0</v>
      </c>
      <c r="I190" s="246">
        <f t="shared" si="64"/>
        <v>0</v>
      </c>
      <c r="J190" s="219">
        <f t="shared" si="64"/>
        <v>0</v>
      </c>
      <c r="K190" s="247">
        <f t="shared" si="64"/>
        <v>0</v>
      </c>
      <c r="L190" s="248">
        <f t="shared" si="64"/>
        <v>0</v>
      </c>
      <c r="M190" s="246">
        <f t="shared" si="64"/>
        <v>0</v>
      </c>
      <c r="N190" s="219">
        <f t="shared" si="64"/>
        <v>0</v>
      </c>
      <c r="O190" s="247">
        <f t="shared" si="64"/>
        <v>0</v>
      </c>
      <c r="P190" s="248">
        <f t="shared" si="64"/>
        <v>0</v>
      </c>
      <c r="Q190" s="246">
        <f t="shared" si="64"/>
        <v>0</v>
      </c>
      <c r="R190" s="219">
        <f t="shared" si="64"/>
        <v>0</v>
      </c>
      <c r="S190" s="247">
        <f t="shared" si="64"/>
        <v>0</v>
      </c>
      <c r="T190" s="248">
        <f t="shared" si="64"/>
        <v>0</v>
      </c>
      <c r="U190" s="246">
        <f t="shared" si="64"/>
        <v>0</v>
      </c>
      <c r="V190" s="253">
        <f t="shared" si="64"/>
        <v>0</v>
      </c>
    </row>
    <row r="191" spans="1:22" x14ac:dyDescent="0.3">
      <c r="A191" s="340">
        <v>451</v>
      </c>
      <c r="B191" s="340" t="s">
        <v>414</v>
      </c>
      <c r="C191" s="182">
        <f t="shared" si="53"/>
        <v>0</v>
      </c>
      <c r="D191" s="218">
        <f t="shared" si="54"/>
        <v>0</v>
      </c>
      <c r="E191" s="246">
        <f>SUM(E192)</f>
        <v>0</v>
      </c>
      <c r="F191" s="219">
        <f t="shared" ref="F191:V192" si="65">SUM(F192)</f>
        <v>0</v>
      </c>
      <c r="G191" s="186">
        <f>SUM(G192)</f>
        <v>0</v>
      </c>
      <c r="H191" s="185">
        <f>SUM(H192)</f>
        <v>0</v>
      </c>
      <c r="I191" s="246">
        <f t="shared" si="65"/>
        <v>0</v>
      </c>
      <c r="J191" s="219">
        <f t="shared" si="65"/>
        <v>0</v>
      </c>
      <c r="K191" s="247">
        <f t="shared" si="65"/>
        <v>0</v>
      </c>
      <c r="L191" s="248">
        <f t="shared" si="65"/>
        <v>0</v>
      </c>
      <c r="M191" s="246">
        <f t="shared" si="65"/>
        <v>0</v>
      </c>
      <c r="N191" s="219">
        <f t="shared" si="65"/>
        <v>0</v>
      </c>
      <c r="O191" s="247">
        <f t="shared" si="65"/>
        <v>0</v>
      </c>
      <c r="P191" s="248">
        <f t="shared" si="65"/>
        <v>0</v>
      </c>
      <c r="Q191" s="246">
        <f t="shared" si="65"/>
        <v>0</v>
      </c>
      <c r="R191" s="219">
        <f t="shared" si="65"/>
        <v>0</v>
      </c>
      <c r="S191" s="247">
        <f t="shared" si="65"/>
        <v>0</v>
      </c>
      <c r="T191" s="248">
        <f t="shared" si="65"/>
        <v>0</v>
      </c>
      <c r="U191" s="246">
        <f t="shared" si="65"/>
        <v>0</v>
      </c>
      <c r="V191" s="253">
        <f t="shared" si="65"/>
        <v>0</v>
      </c>
    </row>
    <row r="192" spans="1:22" x14ac:dyDescent="0.3">
      <c r="A192" s="340">
        <v>4511</v>
      </c>
      <c r="B192" s="340" t="s">
        <v>414</v>
      </c>
      <c r="C192" s="182">
        <f t="shared" si="53"/>
        <v>0</v>
      </c>
      <c r="D192" s="218">
        <f t="shared" si="54"/>
        <v>0</v>
      </c>
      <c r="E192" s="246">
        <f>SUM(E193)</f>
        <v>0</v>
      </c>
      <c r="F192" s="219">
        <f t="shared" si="65"/>
        <v>0</v>
      </c>
      <c r="G192" s="186">
        <f>SUM(G193)</f>
        <v>0</v>
      </c>
      <c r="H192" s="185">
        <f>SUM(H193)</f>
        <v>0</v>
      </c>
      <c r="I192" s="246">
        <f t="shared" si="65"/>
        <v>0</v>
      </c>
      <c r="J192" s="219">
        <f t="shared" si="65"/>
        <v>0</v>
      </c>
      <c r="K192" s="247">
        <f t="shared" si="65"/>
        <v>0</v>
      </c>
      <c r="L192" s="248">
        <f t="shared" si="65"/>
        <v>0</v>
      </c>
      <c r="M192" s="246">
        <f t="shared" si="65"/>
        <v>0</v>
      </c>
      <c r="N192" s="219">
        <f t="shared" si="65"/>
        <v>0</v>
      </c>
      <c r="O192" s="247">
        <f t="shared" si="65"/>
        <v>0</v>
      </c>
      <c r="P192" s="248">
        <f t="shared" si="65"/>
        <v>0</v>
      </c>
      <c r="Q192" s="246">
        <f t="shared" si="65"/>
        <v>0</v>
      </c>
      <c r="R192" s="219">
        <f t="shared" si="65"/>
        <v>0</v>
      </c>
      <c r="S192" s="247">
        <f t="shared" si="65"/>
        <v>0</v>
      </c>
      <c r="T192" s="248">
        <f t="shared" si="65"/>
        <v>0</v>
      </c>
      <c r="U192" s="246">
        <f t="shared" si="65"/>
        <v>0</v>
      </c>
      <c r="V192" s="253">
        <f t="shared" si="65"/>
        <v>0</v>
      </c>
    </row>
    <row r="193" spans="1:22" x14ac:dyDescent="0.3">
      <c r="A193" s="341" t="s">
        <v>415</v>
      </c>
      <c r="B193" s="339" t="s">
        <v>414</v>
      </c>
      <c r="C193" s="182">
        <f t="shared" si="53"/>
        <v>0</v>
      </c>
      <c r="D193" s="218">
        <f t="shared" si="54"/>
        <v>0</v>
      </c>
      <c r="E193" s="224"/>
      <c r="F193" s="162"/>
      <c r="G193" s="232"/>
      <c r="H193" s="162"/>
      <c r="I193" s="224"/>
      <c r="J193" s="162"/>
      <c r="K193" s="233"/>
      <c r="L193" s="166"/>
      <c r="M193" s="224"/>
      <c r="N193" s="162"/>
      <c r="O193" s="233"/>
      <c r="P193" s="166"/>
      <c r="Q193" s="224"/>
      <c r="R193" s="162"/>
      <c r="S193" s="233"/>
      <c r="T193" s="166"/>
      <c r="U193" s="224"/>
      <c r="V193" s="250"/>
    </row>
    <row r="194" spans="1:22" x14ac:dyDescent="0.3">
      <c r="A194" s="343">
        <v>452</v>
      </c>
      <c r="B194" s="344" t="s">
        <v>416</v>
      </c>
      <c r="C194" s="182">
        <f t="shared" si="53"/>
        <v>0</v>
      </c>
      <c r="D194" s="218">
        <f t="shared" si="54"/>
        <v>0</v>
      </c>
      <c r="E194" s="246">
        <f>SUM(E195)</f>
        <v>0</v>
      </c>
      <c r="F194" s="219">
        <f t="shared" ref="F194:V195" si="66">SUM(F195)</f>
        <v>0</v>
      </c>
      <c r="G194" s="186">
        <f>SUM(G195)</f>
        <v>0</v>
      </c>
      <c r="H194" s="185">
        <f>SUM(H195)</f>
        <v>0</v>
      </c>
      <c r="I194" s="246">
        <f t="shared" si="66"/>
        <v>0</v>
      </c>
      <c r="J194" s="219">
        <f t="shared" si="66"/>
        <v>0</v>
      </c>
      <c r="K194" s="247">
        <f t="shared" si="66"/>
        <v>0</v>
      </c>
      <c r="L194" s="248">
        <f t="shared" si="66"/>
        <v>0</v>
      </c>
      <c r="M194" s="246">
        <f t="shared" si="66"/>
        <v>0</v>
      </c>
      <c r="N194" s="219">
        <f t="shared" si="66"/>
        <v>0</v>
      </c>
      <c r="O194" s="247">
        <f t="shared" si="66"/>
        <v>0</v>
      </c>
      <c r="P194" s="248">
        <f t="shared" si="66"/>
        <v>0</v>
      </c>
      <c r="Q194" s="246">
        <f t="shared" si="66"/>
        <v>0</v>
      </c>
      <c r="R194" s="219">
        <f t="shared" si="66"/>
        <v>0</v>
      </c>
      <c r="S194" s="247">
        <f t="shared" si="66"/>
        <v>0</v>
      </c>
      <c r="T194" s="248">
        <f t="shared" si="66"/>
        <v>0</v>
      </c>
      <c r="U194" s="246">
        <f t="shared" si="66"/>
        <v>0</v>
      </c>
      <c r="V194" s="253">
        <f t="shared" si="66"/>
        <v>0</v>
      </c>
    </row>
    <row r="195" spans="1:22" x14ac:dyDescent="0.3">
      <c r="A195" s="255">
        <v>4521</v>
      </c>
      <c r="B195" s="254" t="s">
        <v>416</v>
      </c>
      <c r="C195" s="182">
        <f t="shared" si="53"/>
        <v>0</v>
      </c>
      <c r="D195" s="218">
        <f t="shared" si="54"/>
        <v>0</v>
      </c>
      <c r="E195" s="224">
        <f>SUM(E196)</f>
        <v>0</v>
      </c>
      <c r="F195" s="225">
        <f t="shared" si="66"/>
        <v>0</v>
      </c>
      <c r="G195" s="226">
        <f>SUM(G196)</f>
        <v>0</v>
      </c>
      <c r="H195" s="162">
        <f>SUM(H196)</f>
        <v>0</v>
      </c>
      <c r="I195" s="224">
        <f t="shared" si="66"/>
        <v>0</v>
      </c>
      <c r="J195" s="225">
        <f t="shared" si="66"/>
        <v>0</v>
      </c>
      <c r="K195" s="233">
        <f t="shared" si="66"/>
        <v>0</v>
      </c>
      <c r="L195" s="164">
        <f t="shared" si="66"/>
        <v>0</v>
      </c>
      <c r="M195" s="224">
        <f t="shared" si="66"/>
        <v>0</v>
      </c>
      <c r="N195" s="225">
        <f t="shared" si="66"/>
        <v>0</v>
      </c>
      <c r="O195" s="233">
        <f t="shared" si="66"/>
        <v>0</v>
      </c>
      <c r="P195" s="164">
        <f t="shared" si="66"/>
        <v>0</v>
      </c>
      <c r="Q195" s="224">
        <f t="shared" si="66"/>
        <v>0</v>
      </c>
      <c r="R195" s="225">
        <f t="shared" si="66"/>
        <v>0</v>
      </c>
      <c r="S195" s="233">
        <f t="shared" si="66"/>
        <v>0</v>
      </c>
      <c r="T195" s="164">
        <f t="shared" si="66"/>
        <v>0</v>
      </c>
      <c r="U195" s="224">
        <f t="shared" si="66"/>
        <v>0</v>
      </c>
      <c r="V195" s="250">
        <f t="shared" si="66"/>
        <v>0</v>
      </c>
    </row>
    <row r="196" spans="1:22" x14ac:dyDescent="0.3">
      <c r="A196" s="255" t="s">
        <v>417</v>
      </c>
      <c r="B196" s="254" t="s">
        <v>416</v>
      </c>
      <c r="C196" s="182">
        <f t="shared" si="53"/>
        <v>0</v>
      </c>
      <c r="D196" s="218">
        <f t="shared" si="54"/>
        <v>0</v>
      </c>
      <c r="E196" s="224"/>
      <c r="F196" s="225"/>
      <c r="G196" s="226"/>
      <c r="H196" s="162"/>
      <c r="I196" s="224"/>
      <c r="J196" s="225"/>
      <c r="K196" s="233"/>
      <c r="L196" s="164"/>
      <c r="M196" s="224"/>
      <c r="N196" s="225"/>
      <c r="O196" s="233"/>
      <c r="P196" s="164"/>
      <c r="Q196" s="224"/>
      <c r="R196" s="225"/>
      <c r="S196" s="233"/>
      <c r="T196" s="164"/>
      <c r="U196" s="224"/>
      <c r="V196" s="250"/>
    </row>
    <row r="197" spans="1:22" x14ac:dyDescent="0.3">
      <c r="A197" s="284">
        <v>453</v>
      </c>
      <c r="B197" s="265" t="s">
        <v>418</v>
      </c>
      <c r="C197" s="182">
        <f t="shared" si="53"/>
        <v>0</v>
      </c>
      <c r="D197" s="218">
        <f t="shared" si="54"/>
        <v>0</v>
      </c>
      <c r="E197" s="246">
        <f>SUM(E198)</f>
        <v>0</v>
      </c>
      <c r="F197" s="219">
        <f t="shared" ref="F197:V198" si="67">SUM(F198)</f>
        <v>0</v>
      </c>
      <c r="G197" s="186">
        <f>SUM(G198)</f>
        <v>0</v>
      </c>
      <c r="H197" s="185">
        <f>SUM(H198)</f>
        <v>0</v>
      </c>
      <c r="I197" s="246">
        <f t="shared" si="67"/>
        <v>0</v>
      </c>
      <c r="J197" s="219">
        <f t="shared" si="67"/>
        <v>0</v>
      </c>
      <c r="K197" s="247">
        <f t="shared" si="67"/>
        <v>0</v>
      </c>
      <c r="L197" s="248">
        <f t="shared" si="67"/>
        <v>0</v>
      </c>
      <c r="M197" s="246">
        <f t="shared" si="67"/>
        <v>0</v>
      </c>
      <c r="N197" s="219">
        <f t="shared" si="67"/>
        <v>0</v>
      </c>
      <c r="O197" s="247">
        <f t="shared" si="67"/>
        <v>0</v>
      </c>
      <c r="P197" s="248">
        <f t="shared" si="67"/>
        <v>0</v>
      </c>
      <c r="Q197" s="246">
        <f t="shared" si="67"/>
        <v>0</v>
      </c>
      <c r="R197" s="219">
        <f t="shared" si="67"/>
        <v>0</v>
      </c>
      <c r="S197" s="247">
        <f t="shared" si="67"/>
        <v>0</v>
      </c>
      <c r="T197" s="248">
        <f t="shared" si="67"/>
        <v>0</v>
      </c>
      <c r="U197" s="246">
        <f t="shared" si="67"/>
        <v>0</v>
      </c>
      <c r="V197" s="253">
        <f t="shared" si="67"/>
        <v>0</v>
      </c>
    </row>
    <row r="198" spans="1:22" x14ac:dyDescent="0.3">
      <c r="A198" s="255">
        <v>4531</v>
      </c>
      <c r="B198" s="254" t="s">
        <v>418</v>
      </c>
      <c r="C198" s="182">
        <f t="shared" si="53"/>
        <v>0</v>
      </c>
      <c r="D198" s="218">
        <f t="shared" si="54"/>
        <v>0</v>
      </c>
      <c r="E198" s="224">
        <f>SUM(E199)</f>
        <v>0</v>
      </c>
      <c r="F198" s="225">
        <f t="shared" si="67"/>
        <v>0</v>
      </c>
      <c r="G198" s="226">
        <f>SUM(G199)</f>
        <v>0</v>
      </c>
      <c r="H198" s="162">
        <f>SUM(H199)</f>
        <v>0</v>
      </c>
      <c r="I198" s="224">
        <f t="shared" si="67"/>
        <v>0</v>
      </c>
      <c r="J198" s="225">
        <f t="shared" si="67"/>
        <v>0</v>
      </c>
      <c r="K198" s="233">
        <f t="shared" si="67"/>
        <v>0</v>
      </c>
      <c r="L198" s="164">
        <f t="shared" si="67"/>
        <v>0</v>
      </c>
      <c r="M198" s="224">
        <f t="shared" si="67"/>
        <v>0</v>
      </c>
      <c r="N198" s="225">
        <f t="shared" si="67"/>
        <v>0</v>
      </c>
      <c r="O198" s="233">
        <f t="shared" si="67"/>
        <v>0</v>
      </c>
      <c r="P198" s="164">
        <f t="shared" si="67"/>
        <v>0</v>
      </c>
      <c r="Q198" s="224">
        <f t="shared" si="67"/>
        <v>0</v>
      </c>
      <c r="R198" s="225">
        <f t="shared" si="67"/>
        <v>0</v>
      </c>
      <c r="S198" s="233">
        <f t="shared" si="67"/>
        <v>0</v>
      </c>
      <c r="T198" s="164">
        <f t="shared" si="67"/>
        <v>0</v>
      </c>
      <c r="U198" s="224">
        <f t="shared" si="67"/>
        <v>0</v>
      </c>
      <c r="V198" s="250">
        <f t="shared" si="67"/>
        <v>0</v>
      </c>
    </row>
    <row r="199" spans="1:22" x14ac:dyDescent="0.3">
      <c r="A199" s="255" t="s">
        <v>419</v>
      </c>
      <c r="B199" s="254" t="s">
        <v>418</v>
      </c>
      <c r="C199" s="182">
        <f t="shared" si="53"/>
        <v>0</v>
      </c>
      <c r="D199" s="218">
        <f t="shared" si="54"/>
        <v>0</v>
      </c>
      <c r="E199" s="224"/>
      <c r="F199" s="225"/>
      <c r="G199" s="226"/>
      <c r="H199" s="162"/>
      <c r="I199" s="224"/>
      <c r="J199" s="225"/>
      <c r="K199" s="233"/>
      <c r="L199" s="164"/>
      <c r="M199" s="224"/>
      <c r="N199" s="225"/>
      <c r="O199" s="233"/>
      <c r="P199" s="164"/>
      <c r="Q199" s="224"/>
      <c r="R199" s="225"/>
      <c r="S199" s="233"/>
      <c r="T199" s="164"/>
      <c r="U199" s="224"/>
      <c r="V199" s="250"/>
    </row>
    <row r="200" spans="1:22" x14ac:dyDescent="0.3">
      <c r="A200" s="284">
        <v>454</v>
      </c>
      <c r="B200" s="265" t="s">
        <v>420</v>
      </c>
      <c r="C200" s="182">
        <f t="shared" si="53"/>
        <v>0</v>
      </c>
      <c r="D200" s="218">
        <f t="shared" si="54"/>
        <v>0</v>
      </c>
      <c r="E200" s="246">
        <f>SUM(E201)</f>
        <v>0</v>
      </c>
      <c r="F200" s="219">
        <f t="shared" ref="F200:V201" si="68">SUM(F201)</f>
        <v>0</v>
      </c>
      <c r="G200" s="186">
        <f>SUM(G201)</f>
        <v>0</v>
      </c>
      <c r="H200" s="185">
        <f>SUM(H201)</f>
        <v>0</v>
      </c>
      <c r="I200" s="246">
        <f t="shared" si="68"/>
        <v>0</v>
      </c>
      <c r="J200" s="219">
        <f t="shared" si="68"/>
        <v>0</v>
      </c>
      <c r="K200" s="247">
        <f t="shared" si="68"/>
        <v>0</v>
      </c>
      <c r="L200" s="248">
        <f t="shared" si="68"/>
        <v>0</v>
      </c>
      <c r="M200" s="246">
        <f t="shared" si="68"/>
        <v>0</v>
      </c>
      <c r="N200" s="219">
        <f t="shared" si="68"/>
        <v>0</v>
      </c>
      <c r="O200" s="247">
        <f t="shared" si="68"/>
        <v>0</v>
      </c>
      <c r="P200" s="248">
        <f t="shared" si="68"/>
        <v>0</v>
      </c>
      <c r="Q200" s="246">
        <f t="shared" si="68"/>
        <v>0</v>
      </c>
      <c r="R200" s="219">
        <f t="shared" si="68"/>
        <v>0</v>
      </c>
      <c r="S200" s="247">
        <f t="shared" si="68"/>
        <v>0</v>
      </c>
      <c r="T200" s="248">
        <f t="shared" si="68"/>
        <v>0</v>
      </c>
      <c r="U200" s="246">
        <f t="shared" si="68"/>
        <v>0</v>
      </c>
      <c r="V200" s="253">
        <f t="shared" si="68"/>
        <v>0</v>
      </c>
    </row>
    <row r="201" spans="1:22" x14ac:dyDescent="0.3">
      <c r="A201" s="255">
        <v>4541</v>
      </c>
      <c r="B201" s="254" t="s">
        <v>420</v>
      </c>
      <c r="C201" s="182">
        <f t="shared" si="53"/>
        <v>0</v>
      </c>
      <c r="D201" s="218">
        <f t="shared" si="54"/>
        <v>0</v>
      </c>
      <c r="E201" s="224">
        <f>SUM(E202)</f>
        <v>0</v>
      </c>
      <c r="F201" s="225">
        <f>SUM(F202)</f>
        <v>0</v>
      </c>
      <c r="G201" s="226">
        <f>SUM(G202)</f>
        <v>0</v>
      </c>
      <c r="H201" s="162">
        <f>SUM(H202)</f>
        <v>0</v>
      </c>
      <c r="I201" s="224">
        <f t="shared" si="68"/>
        <v>0</v>
      </c>
      <c r="J201" s="225">
        <f t="shared" si="68"/>
        <v>0</v>
      </c>
      <c r="K201" s="233">
        <f t="shared" si="68"/>
        <v>0</v>
      </c>
      <c r="L201" s="164">
        <f t="shared" si="68"/>
        <v>0</v>
      </c>
      <c r="M201" s="224">
        <f t="shared" si="68"/>
        <v>0</v>
      </c>
      <c r="N201" s="225">
        <f t="shared" si="68"/>
        <v>0</v>
      </c>
      <c r="O201" s="233">
        <f t="shared" si="68"/>
        <v>0</v>
      </c>
      <c r="P201" s="164">
        <f t="shared" si="68"/>
        <v>0</v>
      </c>
      <c r="Q201" s="224">
        <f t="shared" si="68"/>
        <v>0</v>
      </c>
      <c r="R201" s="225">
        <f t="shared" si="68"/>
        <v>0</v>
      </c>
      <c r="S201" s="233">
        <f t="shared" si="68"/>
        <v>0</v>
      </c>
      <c r="T201" s="164">
        <f t="shared" si="68"/>
        <v>0</v>
      </c>
      <c r="U201" s="224">
        <f t="shared" si="68"/>
        <v>0</v>
      </c>
      <c r="V201" s="250">
        <f t="shared" si="68"/>
        <v>0</v>
      </c>
    </row>
    <row r="202" spans="1:22" x14ac:dyDescent="0.3">
      <c r="A202" s="255" t="s">
        <v>421</v>
      </c>
      <c r="B202" s="254" t="s">
        <v>420</v>
      </c>
      <c r="C202" s="182">
        <f t="shared" si="53"/>
        <v>0</v>
      </c>
      <c r="D202" s="218">
        <f t="shared" si="54"/>
        <v>0</v>
      </c>
      <c r="E202" s="285"/>
      <c r="F202" s="286"/>
      <c r="G202" s="287"/>
      <c r="H202" s="286"/>
      <c r="I202" s="285"/>
      <c r="J202" s="286"/>
      <c r="K202" s="288"/>
      <c r="L202" s="289"/>
      <c r="M202" s="285"/>
      <c r="N202" s="286"/>
      <c r="O202" s="288"/>
      <c r="P202" s="289"/>
      <c r="Q202" s="285"/>
      <c r="R202" s="286"/>
      <c r="S202" s="288"/>
      <c r="T202" s="289"/>
      <c r="U202" s="285"/>
      <c r="V202" s="290"/>
    </row>
    <row r="203" spans="1:22" x14ac:dyDescent="0.3">
      <c r="A203" s="343">
        <v>5</v>
      </c>
      <c r="B203" s="344" t="s">
        <v>29</v>
      </c>
      <c r="C203" s="291">
        <v>0</v>
      </c>
      <c r="D203" s="292">
        <v>57.71</v>
      </c>
      <c r="E203" s="293"/>
      <c r="F203" s="294">
        <v>57.71</v>
      </c>
      <c r="G203" s="295"/>
      <c r="H203" s="296"/>
      <c r="I203" s="293"/>
      <c r="J203" s="294"/>
      <c r="K203" s="293"/>
      <c r="L203" s="294"/>
      <c r="M203" s="293"/>
      <c r="N203" s="294"/>
      <c r="O203" s="293"/>
      <c r="P203" s="294"/>
      <c r="Q203" s="293"/>
      <c r="R203" s="294"/>
      <c r="S203" s="293"/>
      <c r="T203" s="294"/>
      <c r="U203" s="293"/>
      <c r="V203" s="297"/>
    </row>
    <row r="204" spans="1:22" x14ac:dyDescent="0.3">
      <c r="A204" s="341">
        <v>54</v>
      </c>
      <c r="B204" s="339" t="s">
        <v>36</v>
      </c>
      <c r="C204" s="291">
        <v>0</v>
      </c>
      <c r="D204" s="292">
        <v>57.71</v>
      </c>
      <c r="E204" s="293"/>
      <c r="F204" s="294">
        <v>57.71</v>
      </c>
      <c r="G204" s="295"/>
      <c r="H204" s="296"/>
      <c r="I204" s="293"/>
      <c r="J204" s="294"/>
      <c r="K204" s="293"/>
      <c r="L204" s="294"/>
      <c r="M204" s="293"/>
      <c r="N204" s="294"/>
      <c r="O204" s="293"/>
      <c r="P204" s="294"/>
      <c r="Q204" s="293"/>
      <c r="R204" s="294"/>
      <c r="S204" s="293"/>
      <c r="T204" s="294"/>
      <c r="U204" s="293"/>
      <c r="V204" s="297"/>
    </row>
    <row r="205" spans="1:22" ht="28.8" x14ac:dyDescent="0.3">
      <c r="A205" s="341">
        <v>545</v>
      </c>
      <c r="B205" s="345" t="s">
        <v>422</v>
      </c>
      <c r="C205" s="291">
        <v>0</v>
      </c>
      <c r="D205" s="292">
        <v>57.71</v>
      </c>
      <c r="E205" s="293"/>
      <c r="F205" s="294">
        <v>57.71</v>
      </c>
      <c r="G205" s="295"/>
      <c r="H205" s="296"/>
      <c r="I205" s="293"/>
      <c r="J205" s="294"/>
      <c r="K205" s="293"/>
      <c r="L205" s="294"/>
      <c r="M205" s="293"/>
      <c r="N205" s="294"/>
      <c r="O205" s="293"/>
      <c r="P205" s="294"/>
      <c r="Q205" s="293"/>
      <c r="R205" s="294"/>
      <c r="S205" s="293"/>
      <c r="T205" s="294"/>
      <c r="U205" s="293"/>
      <c r="V205" s="297"/>
    </row>
    <row r="206" spans="1:22" ht="28.8" x14ac:dyDescent="0.3">
      <c r="A206" s="341">
        <v>54533</v>
      </c>
      <c r="B206" s="345" t="s">
        <v>423</v>
      </c>
      <c r="C206" s="291">
        <v>0</v>
      </c>
      <c r="D206" s="292">
        <v>57.71</v>
      </c>
      <c r="E206" s="293"/>
      <c r="F206" s="294">
        <v>57.71</v>
      </c>
      <c r="G206" s="295"/>
      <c r="H206" s="296"/>
      <c r="I206" s="293"/>
      <c r="J206" s="294"/>
      <c r="K206" s="293"/>
      <c r="L206" s="294"/>
      <c r="M206" s="293"/>
      <c r="N206" s="294"/>
      <c r="O206" s="293"/>
      <c r="P206" s="294"/>
      <c r="Q206" s="293"/>
      <c r="R206" s="294"/>
      <c r="S206" s="293"/>
      <c r="T206" s="294"/>
      <c r="U206" s="293"/>
      <c r="V206" s="297"/>
    </row>
    <row r="207" spans="1:22" x14ac:dyDescent="0.3">
      <c r="A207" s="298"/>
      <c r="B207" s="299"/>
      <c r="C207" s="300"/>
      <c r="D207" s="300"/>
      <c r="E207" s="301"/>
      <c r="F207" s="301"/>
      <c r="G207" s="302"/>
      <c r="H207" s="303"/>
      <c r="I207" s="301"/>
      <c r="J207" s="301"/>
      <c r="K207" s="301"/>
      <c r="L207" s="301"/>
      <c r="M207" s="301"/>
      <c r="N207" s="301"/>
      <c r="O207" s="301"/>
      <c r="P207" s="301"/>
      <c r="Q207" s="301"/>
      <c r="R207" s="301"/>
      <c r="S207" s="301"/>
      <c r="T207" s="301"/>
      <c r="U207" s="301"/>
      <c r="V207" s="304"/>
    </row>
    <row r="208" spans="1:22" x14ac:dyDescent="0.3">
      <c r="A208" s="305"/>
      <c r="B208" s="306"/>
      <c r="C208" s="307"/>
      <c r="D208" s="307"/>
      <c r="E208" s="308"/>
      <c r="F208" s="308"/>
      <c r="G208" s="295"/>
      <c r="H208" s="309"/>
      <c r="I208" s="308"/>
      <c r="J208" s="308"/>
      <c r="K208" s="308"/>
      <c r="L208" s="308"/>
      <c r="M208" s="308"/>
      <c r="N208" s="308"/>
      <c r="O208" s="308"/>
      <c r="P208" s="308"/>
      <c r="Q208" s="308"/>
      <c r="R208" s="308"/>
      <c r="S208" s="308"/>
      <c r="T208" s="308"/>
      <c r="U208" s="308"/>
      <c r="V208" s="310"/>
    </row>
    <row r="209" spans="1:22" x14ac:dyDescent="0.3">
      <c r="A209" s="305"/>
      <c r="B209" s="306"/>
      <c r="C209" s="307"/>
      <c r="D209" s="307"/>
      <c r="E209" s="308"/>
      <c r="F209" s="308"/>
      <c r="G209" s="295"/>
      <c r="H209" s="309"/>
      <c r="I209" s="308"/>
      <c r="J209" s="308"/>
      <c r="K209" s="308"/>
      <c r="L209" s="308"/>
      <c r="M209" s="308"/>
      <c r="N209" s="308"/>
      <c r="O209" s="308"/>
      <c r="P209" s="308"/>
      <c r="Q209" s="308"/>
      <c r="R209" s="308"/>
      <c r="S209" s="308"/>
      <c r="T209" s="308"/>
      <c r="U209" s="308"/>
      <c r="V209" s="310"/>
    </row>
    <row r="210" spans="1:22" x14ac:dyDescent="0.3">
      <c r="A210" s="306"/>
      <c r="B210" s="306"/>
      <c r="C210" s="311"/>
      <c r="D210" s="311"/>
      <c r="E210" s="312"/>
      <c r="F210" s="312"/>
      <c r="G210" s="313"/>
      <c r="H210" s="314"/>
      <c r="I210" s="312"/>
      <c r="J210" s="312"/>
      <c r="K210" s="312"/>
      <c r="L210" s="312"/>
      <c r="M210" s="312"/>
      <c r="N210" s="312"/>
      <c r="O210" s="312"/>
      <c r="P210" s="312"/>
      <c r="Q210" s="312"/>
      <c r="R210" s="312"/>
      <c r="S210" s="312"/>
      <c r="T210" s="312"/>
      <c r="U210" s="312"/>
      <c r="V210" s="315"/>
    </row>
    <row r="211" spans="1:22" x14ac:dyDescent="0.3">
      <c r="A211" s="316">
        <v>9</v>
      </c>
      <c r="B211" s="316" t="s">
        <v>424</v>
      </c>
      <c r="C211" s="182">
        <f t="shared" si="53"/>
        <v>0</v>
      </c>
      <c r="D211" s="218">
        <f>SUM(F211+H211+J211+L211+N211+P211+R211+T211+V211)</f>
        <v>0</v>
      </c>
      <c r="E211" s="246">
        <f>SUM(E212)</f>
        <v>0</v>
      </c>
      <c r="F211" s="219">
        <f t="shared" ref="F211:V214" si="69">SUM(F212)</f>
        <v>0</v>
      </c>
      <c r="G211" s="317">
        <f t="shared" si="69"/>
        <v>0</v>
      </c>
      <c r="H211" s="219">
        <f t="shared" si="69"/>
        <v>0</v>
      </c>
      <c r="I211" s="246">
        <f t="shared" si="69"/>
        <v>0</v>
      </c>
      <c r="J211" s="219">
        <f t="shared" si="69"/>
        <v>0</v>
      </c>
      <c r="K211" s="247">
        <f t="shared" si="69"/>
        <v>0</v>
      </c>
      <c r="L211" s="318">
        <f t="shared" si="69"/>
        <v>0</v>
      </c>
      <c r="M211" s="246">
        <f t="shared" si="69"/>
        <v>0</v>
      </c>
      <c r="N211" s="319">
        <f t="shared" si="69"/>
        <v>0</v>
      </c>
      <c r="O211" s="247">
        <f t="shared" si="69"/>
        <v>0</v>
      </c>
      <c r="P211" s="318">
        <f t="shared" si="69"/>
        <v>0</v>
      </c>
      <c r="Q211" s="246">
        <f t="shared" si="69"/>
        <v>0</v>
      </c>
      <c r="R211" s="319">
        <f t="shared" si="69"/>
        <v>0</v>
      </c>
      <c r="S211" s="247">
        <f t="shared" si="69"/>
        <v>0</v>
      </c>
      <c r="T211" s="318">
        <f t="shared" si="69"/>
        <v>0</v>
      </c>
      <c r="U211" s="246">
        <f t="shared" si="69"/>
        <v>0</v>
      </c>
      <c r="V211" s="320">
        <f t="shared" si="69"/>
        <v>0</v>
      </c>
    </row>
    <row r="212" spans="1:22" x14ac:dyDescent="0.3">
      <c r="A212" s="252">
        <v>92</v>
      </c>
      <c r="B212" s="252" t="s">
        <v>81</v>
      </c>
      <c r="C212" s="182">
        <f t="shared" si="53"/>
        <v>0</v>
      </c>
      <c r="D212" s="218">
        <f t="shared" si="54"/>
        <v>0</v>
      </c>
      <c r="E212" s="246">
        <f>SUM(E213)</f>
        <v>0</v>
      </c>
      <c r="F212" s="219">
        <f t="shared" si="69"/>
        <v>0</v>
      </c>
      <c r="G212" s="317">
        <f t="shared" si="69"/>
        <v>0</v>
      </c>
      <c r="H212" s="219">
        <f t="shared" si="69"/>
        <v>0</v>
      </c>
      <c r="I212" s="246">
        <f t="shared" si="69"/>
        <v>0</v>
      </c>
      <c r="J212" s="219">
        <f t="shared" si="69"/>
        <v>0</v>
      </c>
      <c r="K212" s="247">
        <f t="shared" si="69"/>
        <v>0</v>
      </c>
      <c r="L212" s="318">
        <f t="shared" si="69"/>
        <v>0</v>
      </c>
      <c r="M212" s="246">
        <f t="shared" si="69"/>
        <v>0</v>
      </c>
      <c r="N212" s="319">
        <f t="shared" si="69"/>
        <v>0</v>
      </c>
      <c r="O212" s="247">
        <f t="shared" si="69"/>
        <v>0</v>
      </c>
      <c r="P212" s="318">
        <f t="shared" si="69"/>
        <v>0</v>
      </c>
      <c r="Q212" s="246">
        <f t="shared" si="69"/>
        <v>0</v>
      </c>
      <c r="R212" s="319">
        <f t="shared" si="69"/>
        <v>0</v>
      </c>
      <c r="S212" s="247">
        <f t="shared" si="69"/>
        <v>0</v>
      </c>
      <c r="T212" s="318">
        <f t="shared" si="69"/>
        <v>0</v>
      </c>
      <c r="U212" s="246">
        <f t="shared" si="69"/>
        <v>0</v>
      </c>
      <c r="V212" s="320">
        <f t="shared" si="69"/>
        <v>0</v>
      </c>
    </row>
    <row r="213" spans="1:22" x14ac:dyDescent="0.3">
      <c r="A213" s="252">
        <v>922</v>
      </c>
      <c r="B213" s="252" t="s">
        <v>425</v>
      </c>
      <c r="C213" s="182">
        <f t="shared" si="53"/>
        <v>0</v>
      </c>
      <c r="D213" s="218">
        <f t="shared" si="54"/>
        <v>0</v>
      </c>
      <c r="E213" s="224">
        <f>SUM(E214)</f>
        <v>0</v>
      </c>
      <c r="F213" s="225">
        <f t="shared" si="69"/>
        <v>0</v>
      </c>
      <c r="G213" s="321">
        <f t="shared" si="69"/>
        <v>0</v>
      </c>
      <c r="H213" s="225">
        <f t="shared" si="69"/>
        <v>0</v>
      </c>
      <c r="I213" s="224">
        <f t="shared" si="69"/>
        <v>0</v>
      </c>
      <c r="J213" s="225">
        <f t="shared" si="69"/>
        <v>0</v>
      </c>
      <c r="K213" s="233">
        <f t="shared" si="69"/>
        <v>0</v>
      </c>
      <c r="L213" s="322">
        <f t="shared" si="69"/>
        <v>0</v>
      </c>
      <c r="M213" s="224">
        <f t="shared" si="69"/>
        <v>0</v>
      </c>
      <c r="N213" s="323">
        <f t="shared" si="69"/>
        <v>0</v>
      </c>
      <c r="O213" s="233">
        <f t="shared" si="69"/>
        <v>0</v>
      </c>
      <c r="P213" s="322">
        <f t="shared" si="69"/>
        <v>0</v>
      </c>
      <c r="Q213" s="224">
        <f t="shared" si="69"/>
        <v>0</v>
      </c>
      <c r="R213" s="323">
        <f t="shared" si="69"/>
        <v>0</v>
      </c>
      <c r="S213" s="233">
        <f t="shared" si="69"/>
        <v>0</v>
      </c>
      <c r="T213" s="322">
        <f t="shared" si="69"/>
        <v>0</v>
      </c>
      <c r="U213" s="224">
        <f t="shared" si="69"/>
        <v>0</v>
      </c>
      <c r="V213" s="324">
        <f t="shared" si="69"/>
        <v>0</v>
      </c>
    </row>
    <row r="214" spans="1:22" x14ac:dyDescent="0.3">
      <c r="A214" s="261">
        <v>9221</v>
      </c>
      <c r="B214" s="261" t="s">
        <v>426</v>
      </c>
      <c r="C214" s="182">
        <f t="shared" si="53"/>
        <v>0</v>
      </c>
      <c r="D214" s="218">
        <f t="shared" si="54"/>
        <v>0</v>
      </c>
      <c r="E214" s="224">
        <f>SUM(E215)</f>
        <v>0</v>
      </c>
      <c r="F214" s="225">
        <f t="shared" si="69"/>
        <v>0</v>
      </c>
      <c r="G214" s="321">
        <f t="shared" si="69"/>
        <v>0</v>
      </c>
      <c r="H214" s="225">
        <f t="shared" si="69"/>
        <v>0</v>
      </c>
      <c r="I214" s="224">
        <f t="shared" si="69"/>
        <v>0</v>
      </c>
      <c r="J214" s="225">
        <f t="shared" si="69"/>
        <v>0</v>
      </c>
      <c r="K214" s="233">
        <f t="shared" si="69"/>
        <v>0</v>
      </c>
      <c r="L214" s="322">
        <f t="shared" si="69"/>
        <v>0</v>
      </c>
      <c r="M214" s="224">
        <f t="shared" si="69"/>
        <v>0</v>
      </c>
      <c r="N214" s="323">
        <f t="shared" si="69"/>
        <v>0</v>
      </c>
      <c r="O214" s="233">
        <f t="shared" si="69"/>
        <v>0</v>
      </c>
      <c r="P214" s="322">
        <f t="shared" si="69"/>
        <v>0</v>
      </c>
      <c r="Q214" s="224">
        <f t="shared" si="69"/>
        <v>0</v>
      </c>
      <c r="R214" s="323">
        <f t="shared" si="69"/>
        <v>0</v>
      </c>
      <c r="S214" s="233">
        <f t="shared" si="69"/>
        <v>0</v>
      </c>
      <c r="T214" s="322">
        <f t="shared" si="69"/>
        <v>0</v>
      </c>
      <c r="U214" s="224">
        <f t="shared" si="69"/>
        <v>0</v>
      </c>
      <c r="V214" s="324">
        <f t="shared" si="69"/>
        <v>0</v>
      </c>
    </row>
    <row r="215" spans="1:22" x14ac:dyDescent="0.3">
      <c r="A215" s="261">
        <v>92211</v>
      </c>
      <c r="B215" s="261" t="s">
        <v>427</v>
      </c>
      <c r="C215" s="182">
        <f>SUM(C216:C221)</f>
        <v>109518.71</v>
      </c>
      <c r="D215" s="218">
        <f t="shared" si="54"/>
        <v>0</v>
      </c>
      <c r="E215" s="224"/>
      <c r="F215" s="225"/>
      <c r="G215" s="226"/>
      <c r="H215" s="166"/>
      <c r="I215" s="224"/>
      <c r="J215" s="225"/>
      <c r="K215" s="233"/>
      <c r="L215" s="322"/>
      <c r="M215" s="224"/>
      <c r="N215" s="323"/>
      <c r="O215" s="233"/>
      <c r="P215" s="322"/>
      <c r="Q215" s="224"/>
      <c r="R215" s="323"/>
      <c r="S215" s="233"/>
      <c r="T215" s="322"/>
      <c r="U215" s="224"/>
      <c r="V215" s="324"/>
    </row>
    <row r="216" spans="1:22" x14ac:dyDescent="0.3">
      <c r="A216" s="261">
        <v>92211</v>
      </c>
      <c r="B216" s="261" t="s">
        <v>428</v>
      </c>
      <c r="C216" s="182">
        <f t="shared" si="53"/>
        <v>1825.54</v>
      </c>
      <c r="D216" s="218">
        <f t="shared" si="54"/>
        <v>0</v>
      </c>
      <c r="E216" s="224">
        <f>SUM(E217)</f>
        <v>0</v>
      </c>
      <c r="F216" s="225">
        <f t="shared" ref="F216:V216" si="70">SUM(F217)</f>
        <v>0</v>
      </c>
      <c r="G216" s="321">
        <f>SUM(G217)</f>
        <v>0</v>
      </c>
      <c r="H216" s="225">
        <f>SUM(H217)</f>
        <v>0</v>
      </c>
      <c r="I216" s="224">
        <v>1825.54</v>
      </c>
      <c r="J216" s="225">
        <f t="shared" si="70"/>
        <v>0</v>
      </c>
      <c r="K216" s="233"/>
      <c r="L216" s="322">
        <f t="shared" si="70"/>
        <v>0</v>
      </c>
      <c r="M216" s="224">
        <f t="shared" si="70"/>
        <v>0</v>
      </c>
      <c r="N216" s="323">
        <f t="shared" si="70"/>
        <v>0</v>
      </c>
      <c r="O216" s="233">
        <f t="shared" si="70"/>
        <v>0</v>
      </c>
      <c r="P216" s="322">
        <f t="shared" si="70"/>
        <v>0</v>
      </c>
      <c r="Q216" s="224">
        <f t="shared" si="70"/>
        <v>0</v>
      </c>
      <c r="R216" s="323">
        <f t="shared" si="70"/>
        <v>0</v>
      </c>
      <c r="S216" s="233">
        <f t="shared" si="70"/>
        <v>0</v>
      </c>
      <c r="T216" s="322">
        <f t="shared" si="70"/>
        <v>0</v>
      </c>
      <c r="U216" s="224">
        <f t="shared" si="70"/>
        <v>0</v>
      </c>
      <c r="V216" s="324">
        <f t="shared" si="70"/>
        <v>0</v>
      </c>
    </row>
    <row r="217" spans="1:22" x14ac:dyDescent="0.3">
      <c r="A217" s="261">
        <v>92211</v>
      </c>
      <c r="B217" s="261" t="s">
        <v>429</v>
      </c>
      <c r="C217" s="182">
        <f t="shared" si="53"/>
        <v>2126.1</v>
      </c>
      <c r="D217" s="218">
        <f t="shared" si="54"/>
        <v>0</v>
      </c>
      <c r="E217" s="224"/>
      <c r="F217" s="225"/>
      <c r="G217" s="226"/>
      <c r="H217" s="166"/>
      <c r="I217" s="224"/>
      <c r="J217" s="225"/>
      <c r="K217" s="233">
        <v>2126.1</v>
      </c>
      <c r="L217" s="322"/>
      <c r="M217" s="224">
        <v>0</v>
      </c>
      <c r="N217" s="323"/>
      <c r="O217" s="233"/>
      <c r="P217" s="322"/>
      <c r="Q217" s="224"/>
      <c r="R217" s="323"/>
      <c r="S217" s="233"/>
      <c r="T217" s="322"/>
      <c r="U217" s="224"/>
      <c r="V217" s="324"/>
    </row>
    <row r="218" spans="1:22" x14ac:dyDescent="0.3">
      <c r="A218" s="261">
        <v>92211</v>
      </c>
      <c r="B218" s="261" t="s">
        <v>430</v>
      </c>
      <c r="C218" s="325">
        <v>1807.46</v>
      </c>
      <c r="D218" s="292"/>
      <c r="E218" s="326"/>
      <c r="F218" s="327"/>
      <c r="G218" s="328"/>
      <c r="H218" s="327"/>
      <c r="I218" s="288"/>
      <c r="J218" s="225"/>
      <c r="K218" s="233"/>
      <c r="L218" s="322"/>
      <c r="M218" s="224">
        <v>1807.46</v>
      </c>
      <c r="N218" s="323"/>
      <c r="O218" s="233"/>
      <c r="P218" s="322"/>
      <c r="Q218" s="224"/>
      <c r="R218" s="323"/>
      <c r="S218" s="233"/>
      <c r="T218" s="322"/>
      <c r="U218" s="224"/>
      <c r="V218" s="324"/>
    </row>
    <row r="219" spans="1:22" x14ac:dyDescent="0.3">
      <c r="A219" s="261">
        <v>92211</v>
      </c>
      <c r="B219" s="261" t="s">
        <v>431</v>
      </c>
      <c r="C219" s="325">
        <v>103568.16</v>
      </c>
      <c r="D219" s="292"/>
      <c r="E219" s="326"/>
      <c r="F219" s="327"/>
      <c r="G219" s="328"/>
      <c r="H219" s="327"/>
      <c r="I219" s="288"/>
      <c r="J219" s="225"/>
      <c r="K219" s="233"/>
      <c r="L219" s="322"/>
      <c r="M219" s="224"/>
      <c r="N219" s="323"/>
      <c r="O219" s="233">
        <v>103568.16</v>
      </c>
      <c r="P219" s="322"/>
      <c r="Q219" s="224"/>
      <c r="R219" s="323"/>
      <c r="S219" s="233"/>
      <c r="T219" s="322"/>
      <c r="U219" s="224"/>
      <c r="V219" s="324"/>
    </row>
    <row r="220" spans="1:22" x14ac:dyDescent="0.3">
      <c r="A220" s="261">
        <v>92211</v>
      </c>
      <c r="B220" s="261" t="s">
        <v>432</v>
      </c>
      <c r="C220" s="325">
        <v>66.36</v>
      </c>
      <c r="D220" s="292"/>
      <c r="E220" s="326"/>
      <c r="F220" s="327"/>
      <c r="G220" s="328"/>
      <c r="H220" s="327"/>
      <c r="I220" s="288"/>
      <c r="J220" s="225"/>
      <c r="K220" s="233"/>
      <c r="L220" s="322"/>
      <c r="M220" s="224"/>
      <c r="N220" s="323"/>
      <c r="O220" s="233"/>
      <c r="P220" s="322"/>
      <c r="Q220" s="224">
        <v>66.36</v>
      </c>
      <c r="R220" s="323"/>
      <c r="S220" s="233"/>
      <c r="T220" s="322"/>
      <c r="U220" s="224"/>
      <c r="V220" s="324"/>
    </row>
    <row r="221" spans="1:22" x14ac:dyDescent="0.3">
      <c r="A221" s="261">
        <v>92211</v>
      </c>
      <c r="B221" s="261" t="s">
        <v>433</v>
      </c>
      <c r="C221" s="325">
        <v>125.09</v>
      </c>
      <c r="D221" s="292"/>
      <c r="E221" s="326"/>
      <c r="F221" s="327"/>
      <c r="G221" s="328"/>
      <c r="H221" s="327"/>
      <c r="I221" s="288"/>
      <c r="J221" s="225"/>
      <c r="K221" s="233"/>
      <c r="L221" s="322"/>
      <c r="M221" s="224"/>
      <c r="N221" s="323"/>
      <c r="O221" s="233"/>
      <c r="P221" s="322"/>
      <c r="Q221" s="224"/>
      <c r="R221" s="323"/>
      <c r="S221" s="233"/>
      <c r="T221" s="322"/>
      <c r="U221" s="224">
        <v>125.09</v>
      </c>
      <c r="V221" s="324"/>
    </row>
    <row r="222" spans="1:22" x14ac:dyDescent="0.3">
      <c r="A222" s="142"/>
      <c r="B222" s="142"/>
      <c r="C222" s="325"/>
      <c r="D222" s="300"/>
      <c r="E222" s="328"/>
      <c r="F222" s="328"/>
      <c r="G222" s="328"/>
      <c r="H222" s="328"/>
      <c r="I222" s="329"/>
      <c r="J222" s="330"/>
      <c r="K222" s="226"/>
      <c r="L222" s="331"/>
      <c r="M222" s="332"/>
      <c r="N222" s="330"/>
      <c r="O222" s="226"/>
      <c r="P222" s="331"/>
      <c r="Q222" s="332"/>
      <c r="R222" s="330"/>
      <c r="S222" s="226"/>
      <c r="T222" s="331"/>
      <c r="U222" s="332"/>
      <c r="V222" s="333"/>
    </row>
    <row r="223" spans="1:22" x14ac:dyDescent="0.3">
      <c r="A223" s="142"/>
      <c r="B223" s="142"/>
      <c r="C223" s="334"/>
      <c r="D223" s="335"/>
      <c r="E223" s="335"/>
      <c r="F223" s="335"/>
      <c r="G223" s="335"/>
      <c r="H223" s="335"/>
      <c r="I223" s="335"/>
      <c r="J223" s="335"/>
      <c r="K223" s="335"/>
      <c r="L223" s="335"/>
      <c r="M223" s="336"/>
      <c r="N223" s="337"/>
      <c r="O223" s="335"/>
      <c r="P223" s="335"/>
      <c r="Q223" s="336"/>
      <c r="R223" s="337"/>
      <c r="S223" s="335"/>
      <c r="T223" s="335"/>
      <c r="U223" s="336"/>
      <c r="V223" s="338"/>
    </row>
  </sheetData>
  <mergeCells count="1">
    <mergeCell ref="A1:U1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prihodi</vt:lpstr>
      <vt:lpstr>rashodi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Anđelko</cp:lastModifiedBy>
  <cp:lastPrinted>2023-07-24T09:23:28Z</cp:lastPrinted>
  <dcterms:created xsi:type="dcterms:W3CDTF">2022-08-12T12:51:27Z</dcterms:created>
  <dcterms:modified xsi:type="dcterms:W3CDTF">2023-09-29T07:10:55Z</dcterms:modified>
</cp:coreProperties>
</file>